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814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6" i="13" l="1"/>
  <c r="F6" i="15"/>
  <c r="E6" i="9"/>
  <c r="B10" i="13"/>
  <c r="B10" i="15"/>
  <c r="B10" i="9"/>
  <c r="B10" i="11"/>
  <c r="B10" i="8"/>
  <c r="B10" i="10"/>
  <c r="J6" i="11"/>
  <c r="I6" i="8"/>
  <c r="I6" i="10"/>
  <c r="B10" i="14"/>
  <c r="B10" i="3"/>
  <c r="B10" i="4"/>
  <c r="B10" i="5"/>
  <c r="H6" i="14" l="1"/>
  <c r="H6" i="3"/>
  <c r="G6" i="4"/>
  <c r="F6" i="5"/>
  <c r="E14" i="15" l="1"/>
  <c r="F8" i="15" l="1"/>
  <c r="F7" i="15"/>
  <c r="B6" i="15"/>
  <c r="E5" i="15"/>
  <c r="B5" i="15"/>
  <c r="B3" i="15"/>
  <c r="A2" i="15"/>
  <c r="B17" i="14"/>
  <c r="H8" i="14"/>
  <c r="H7" i="14"/>
  <c r="B6" i="14"/>
  <c r="F5" i="14"/>
  <c r="B5" i="14"/>
  <c r="B3" i="14"/>
  <c r="A2" i="14"/>
  <c r="G8" i="13"/>
  <c r="G7" i="13"/>
  <c r="F5" i="13"/>
  <c r="B6" i="13"/>
  <c r="B5" i="13"/>
  <c r="B3" i="13"/>
  <c r="A2" i="13"/>
  <c r="I12" i="11"/>
  <c r="G5" i="11"/>
  <c r="J7" i="11"/>
  <c r="J8" i="11"/>
  <c r="B26" i="11"/>
  <c r="B25" i="11"/>
  <c r="B23" i="11"/>
  <c r="B22" i="11"/>
  <c r="B20" i="11"/>
  <c r="H12" i="11"/>
  <c r="F12" i="11"/>
  <c r="E12" i="11"/>
  <c r="B6" i="11"/>
  <c r="B5" i="11"/>
  <c r="B3" i="11"/>
  <c r="A2" i="11"/>
  <c r="F5" i="10"/>
  <c r="I7" i="10"/>
  <c r="I8" i="10"/>
  <c r="B6" i="10"/>
  <c r="B5" i="10"/>
  <c r="B3" i="10"/>
  <c r="A2" i="10"/>
  <c r="F12" i="8"/>
  <c r="E12" i="8"/>
  <c r="B23" i="8"/>
  <c r="B22" i="8"/>
  <c r="B20" i="8"/>
  <c r="B19" i="8"/>
  <c r="E5" i="4"/>
  <c r="I12" i="8"/>
  <c r="H12" i="8"/>
  <c r="E8" i="9"/>
  <c r="E7" i="9"/>
  <c r="B6" i="9"/>
  <c r="D5" i="9"/>
  <c r="B5" i="9"/>
  <c r="B3" i="9"/>
  <c r="A2" i="9"/>
  <c r="I8" i="8"/>
  <c r="I7" i="8"/>
  <c r="H5" i="8"/>
  <c r="B17" i="8"/>
  <c r="F8" i="5"/>
  <c r="F7" i="5"/>
  <c r="E5" i="5"/>
  <c r="G8" i="4"/>
  <c r="G7" i="4"/>
  <c r="H8" i="3"/>
  <c r="H7" i="3"/>
  <c r="B17" i="3"/>
  <c r="B6" i="8"/>
  <c r="B5" i="8"/>
  <c r="B3" i="8"/>
  <c r="A2" i="8"/>
  <c r="B6" i="5"/>
  <c r="B5" i="5"/>
  <c r="B3" i="5"/>
  <c r="A2" i="5"/>
  <c r="A2" i="4"/>
  <c r="B3" i="4"/>
  <c r="B6" i="4"/>
  <c r="B5" i="4"/>
  <c r="F5" i="3"/>
  <c r="B5" i="3"/>
  <c r="B6" i="3"/>
  <c r="B3" i="3"/>
  <c r="A2" i="3"/>
</calcChain>
</file>

<file path=xl/comments1.xml><?xml version="1.0" encoding="utf-8"?>
<comments xmlns="http://schemas.openxmlformats.org/spreadsheetml/2006/main">
  <authors>
    <author>mruiz</author>
  </authors>
  <commentList>
    <comment ref="E14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>
  <authors>
    <author>mruiz</author>
  </authors>
  <commentList>
    <comment ref="F14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<sst xmlns="http://schemas.openxmlformats.org/spreadsheetml/2006/main" count="540" uniqueCount="263">
  <si>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</si>
  <si>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</si>
  <si>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</si>
  <si>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</si>
  <si>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</si>
  <si>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</si>
  <si>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</si>
  <si>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</si>
  <si>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</si>
  <si>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</si>
  <si>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</si>
  <si>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</si>
  <si>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</si>
  <si>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</si>
  <si>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</si>
  <si>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</si>
  <si>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</si>
  <si>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</si>
  <si>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</si>
  <si>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</si>
  <si>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</si>
  <si>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</si>
  <si>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</si>
  <si>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</si>
  <si>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</si>
  <si>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</si>
  <si>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</si>
  <si>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</si>
  <si>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</si>
  <si>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</si>
  <si>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</si>
  <si>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</si>
  <si>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</si>
  <si>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</si>
  <si>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</si>
  <si>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</si>
  <si>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</si>
  <si>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</si>
  <si>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</si>
  <si>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</si>
  <si>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</si>
  <si>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</si>
  <si>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</si>
  <si>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</si>
  <si>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</si>
  <si>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</si>
  <si>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</si>
  <si>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</si>
  <si>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</si>
  <si>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</si>
  <si>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</si>
  <si>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</si>
  <si>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</si>
  <si>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</si>
  <si>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</si>
  <si>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</si>
  <si>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</si>
  <si>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</si>
  <si>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</si>
  <si>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</si>
  <si>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</si>
  <si>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</si>
  <si>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</si>
  <si>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</si>
  <si>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</si>
  <si>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</si>
  <si>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</si>
  <si>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</si>
  <si>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</si>
  <si>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</si>
  <si>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</si>
  <si>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</si>
  <si>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</si>
  <si>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</si>
  <si>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</si>
  <si>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</si>
  <si>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</si>
  <si>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</si>
  <si>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</si>
  <si>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</si>
  <si>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</si>
  <si>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</si>
  <si>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</si>
  <si>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</si>
  <si>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</si>
  <si>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</si>
  <si>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</si>
  <si>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</si>
  <si>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</si>
  <si>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</si>
  <si>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</si>
  <si>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</si>
  <si>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</si>
  <si>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</si>
  <si>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</si>
  <si>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</si>
  <si>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</si>
  <si>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</si>
  <si>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</si>
  <si>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</si>
  <si>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</si>
  <si>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</si>
  <si>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</si>
  <si>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</si>
  <si>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</si>
  <si>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</si>
  <si>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</si>
  <si>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</si>
  <si>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</si>
  <si>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</si>
  <si>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</si>
  <si>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</si>
  <si>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</si>
  <si>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</si>
  <si>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</si>
  <si>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</si>
  <si>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</si>
  <si>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</si>
  <si>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</si>
  <si>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</si>
  <si>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</si>
  <si>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</si>
  <si>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</si>
  <si>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</si>
  <si>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</si>
  <si>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</si>
  <si>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</si>
  <si>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</si>
  <si>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</si>
  <si>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</si>
  <si>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</si>
  <si>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</si>
  <si>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</si>
  <si>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</si>
  <si>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</si>
  <si>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</si>
  <si>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</si>
  <si>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</si>
  <si>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</si>
  <si>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</si>
  <si>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</si>
  <si>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</si>
  <si>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</si>
  <si>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</si>
  <si>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</si>
  <si>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</si>
  <si>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</si>
  <si>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</si>
  <si>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</si>
  <si>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</si>
  <si>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</si>
  <si>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</si>
  <si>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</si>
  <si>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</si>
  <si>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</si>
  <si>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</si>
  <si>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</si>
  <si>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</si>
  <si>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</si>
  <si>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</si>
  <si>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</si>
  <si>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</si>
  <si>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</si>
  <si>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</si>
  <si>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</si>
  <si>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</si>
  <si>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</si>
  <si>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</si>
  <si>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</si>
  <si>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</si>
  <si>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</si>
  <si>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</si>
  <si>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</si>
  <si>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</si>
  <si>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</si>
  <si>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</si>
  <si>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</si>
  <si>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</si>
  <si>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</si>
  <si>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</si>
  <si>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</si>
  <si>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</si>
  <si>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</si>
  <si>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</si>
  <si>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</si>
  <si>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</si>
  <si>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</si>
  <si>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</si>
  <si>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</si>
  <si>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</si>
  <si>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</si>
  <si>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</si>
  <si>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</si>
  <si>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</si>
  <si>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</si>
  <si>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</si>
  <si>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</si>
  <si>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</si>
  <si>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</si>
  <si>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</si>
  <si>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</si>
  <si>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</si>
  <si>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</si>
  <si>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</si>
  <si>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</si>
  <si>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</si>
  <si>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</si>
  <si>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</si>
  <si>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</si>
  <si>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</si>
  <si>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</si>
  <si>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</si>
  <si>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</si>
  <si>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</si>
  <si>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</si>
  <si>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</si>
  <si>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</si>
  <si>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</si>
  <si>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</si>
  <si>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</si>
  <si>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</si>
  <si>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</si>
  <si>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</si>
  <si>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</si>
  <si>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</si>
  <si>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</si>
  <si>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</si>
  <si>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</si>
  <si>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</si>
  <si>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</si>
  <si>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</si>
  <si>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</si>
  <si>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</si>
  <si>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</si>
  <si>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</si>
  <si>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</si>
  <si>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</si>
  <si>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</si>
  <si>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</si>
  <si>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</si>
  <si>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</si>
  <si>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</si>
  <si>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</si>
  <si>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</si>
  <si>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</si>
  <si>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</si>
  <si>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</si>
  <si>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{titulotipo}</t>
  </si>
  <si>
    <t>{costotipo}</t>
  </si>
  <si>
    <t>{importetipo}</t>
  </si>
  <si>
    <t>{porcentajetipo}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</si>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</sst>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" fillId="0" borderId="0"/>
  </cellStyleXfs>
  <cellXfs count="209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15" fontId="3" fillId="0" borderId="0" xfId="0" applyNumberFormat="1" applyFont="1" applyBorder="1"/>
    <xf numFmtId="0" fontId="6" fillId="3" borderId="20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6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6" fillId="2" borderId="19" xfId="0" applyFont="1" applyFill="1" applyBorder="1" applyAlignment="1">
      <alignment vertical="top" wrapText="1"/>
    </xf>
    <xf numFmtId="0" fontId="12" fillId="2" borderId="19" xfId="1" applyFill="1" applyBorder="1" applyAlignment="1" applyProtection="1">
      <alignment vertical="top" wrapText="1"/>
    </xf>
    <xf numFmtId="49" fontId="6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6" fillId="2" borderId="19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vertical="top" wrapText="1"/>
    </xf>
    <xf numFmtId="0" fontId="6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6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6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9" fillId="0" borderId="16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3" fillId="6" borderId="16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3" fillId="6" borderId="17" xfId="0" applyFont="1" applyFill="1" applyBorder="1"/>
    <xf numFmtId="0" fontId="3" fillId="6" borderId="18" xfId="0" applyFont="1" applyFill="1" applyBorder="1"/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8" fillId="4" borderId="22" xfId="0" applyFont="1" applyFill="1" applyBorder="1" applyAlignment="1">
      <alignment horizontal="left" vertical="top"/>
    </xf>
    <xf numFmtId="0" fontId="6" fillId="2" borderId="24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4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4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166" fontId="3" fillId="0" borderId="0" xfId="0" applyNumberFormat="1" applyFont="1" applyBorder="1" applyAlignment="1">
      <alignment horizontal="center"/>
    </xf>
    <xf numFmtId="166" fontId="6" fillId="2" borderId="19" xfId="0" applyNumberFormat="1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15" fillId="0" borderId="13" xfId="0" applyFont="1" applyBorder="1" applyAlignment="1">
      <alignment horizontal="centerContinuous"/>
    </xf>
    <xf numFmtId="0" fontId="15" fillId="0" borderId="14" xfId="0" applyFont="1" applyBorder="1" applyAlignment="1">
      <alignment horizontal="centerContinuous"/>
    </xf>
    <xf numFmtId="0" fontId="3" fillId="0" borderId="17" xfId="0" applyFont="1" applyBorder="1" applyAlignment="1">
      <alignment vertical="center"/>
    </xf>
    <xf numFmtId="0" fontId="15" fillId="6" borderId="14" xfId="0" applyFont="1" applyFill="1" applyBorder="1" applyAlignment="1">
      <alignment horizontal="centerContinuous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8" fillId="0" borderId="13" xfId="0" applyFont="1" applyBorder="1" applyAlignment="1">
      <alignment vertical="top" wrapText="1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3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5" xfId="0" applyBorder="1"/>
    <xf numFmtId="0" fontId="9" fillId="0" borderId="16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6" fontId="3" fillId="6" borderId="16" xfId="0" applyNumberFormat="1" applyFont="1" applyFill="1" applyBorder="1" applyAlignment="1">
      <alignment horizontal="left"/>
    </xf>
    <xf numFmtId="166" fontId="3" fillId="6" borderId="0" xfId="0" applyNumberFormat="1" applyFont="1" applyFill="1" applyBorder="1" applyAlignment="1">
      <alignment horizontal="center"/>
    </xf>
    <xf numFmtId="0" fontId="0" fillId="6" borderId="0" xfId="0" applyFill="1" applyBorder="1"/>
    <xf numFmtId="0" fontId="0" fillId="6" borderId="15" xfId="0" applyFill="1" applyBorder="1"/>
    <xf numFmtId="0" fontId="9" fillId="6" borderId="16" xfId="0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16" fillId="6" borderId="1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4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15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5" fillId="6" borderId="29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0" fillId="0" borderId="20" xfId="0" applyFont="1" applyBorder="1"/>
    <xf numFmtId="0" fontId="0" fillId="0" borderId="31" xfId="0" applyFont="1" applyBorder="1"/>
    <xf numFmtId="0" fontId="0" fillId="0" borderId="21" xfId="0" applyFont="1" applyBorder="1"/>
    <xf numFmtId="0" fontId="0" fillId="0" borderId="27" xfId="0" applyFont="1" applyBorder="1"/>
    <xf numFmtId="0" fontId="0" fillId="0" borderId="0" xfId="0" applyFont="1" applyBorder="1" applyAlignment="1">
      <alignment horizontal="right"/>
    </xf>
    <xf numFmtId="165" fontId="16" fillId="0" borderId="0" xfId="0" applyNumberFormat="1" applyFont="1" applyBorder="1" applyAlignment="1">
      <alignment horizontal="right" vertical="top"/>
    </xf>
    <xf numFmtId="165" fontId="16" fillId="0" borderId="28" xfId="0" applyNumberFormat="1" applyFont="1" applyBorder="1" applyAlignment="1">
      <alignment horizontal="right" vertical="top"/>
    </xf>
    <xf numFmtId="0" fontId="0" fillId="0" borderId="2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165" fontId="0" fillId="0" borderId="28" xfId="0" applyNumberFormat="1" applyFont="1" applyBorder="1" applyAlignment="1">
      <alignment horizontal="right" vertical="top"/>
    </xf>
    <xf numFmtId="0" fontId="0" fillId="0" borderId="32" xfId="0" applyFont="1" applyBorder="1" applyAlignment="1">
      <alignment horizontal="left" vertical="top"/>
    </xf>
    <xf numFmtId="0" fontId="0" fillId="0" borderId="33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0" fillId="0" borderId="33" xfId="0" applyFont="1" applyBorder="1" applyAlignment="1">
      <alignment vertical="top"/>
    </xf>
    <xf numFmtId="0" fontId="0" fillId="0" borderId="33" xfId="0" applyFont="1" applyBorder="1"/>
    <xf numFmtId="165" fontId="0" fillId="0" borderId="33" xfId="0" applyNumberFormat="1" applyFont="1" applyBorder="1" applyAlignment="1">
      <alignment horizontal="right" vertical="top"/>
    </xf>
    <xf numFmtId="165" fontId="0" fillId="0" borderId="34" xfId="0" applyNumberFormat="1" applyFont="1" applyBorder="1" applyAlignment="1">
      <alignment horizontal="right" vertical="top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0" fontId="0" fillId="0" borderId="4" xfId="0" applyFont="1" applyBorder="1"/>
    <xf numFmtId="0" fontId="0" fillId="0" borderId="5" xfId="0" applyFont="1" applyBorder="1"/>
    <xf numFmtId="165" fontId="16" fillId="0" borderId="11" xfId="0" applyNumberFormat="1" applyFont="1" applyBorder="1" applyAlignment="1">
      <alignment horizontal="right" vertical="top"/>
    </xf>
    <xf numFmtId="0" fontId="0" fillId="0" borderId="6" xfId="0" applyFont="1" applyBorder="1"/>
    <xf numFmtId="0" fontId="16" fillId="0" borderId="0" xfId="0" applyFont="1" applyBorder="1"/>
    <xf numFmtId="165" fontId="16" fillId="0" borderId="7" xfId="0" applyNumberFormat="1" applyFont="1" applyBorder="1" applyAlignment="1">
      <alignment horizontal="right" vertical="top"/>
    </xf>
    <xf numFmtId="0" fontId="0" fillId="0" borderId="8" xfId="0" applyFont="1" applyBorder="1"/>
    <xf numFmtId="0" fontId="0" fillId="0" borderId="9" xfId="0" applyFont="1" applyBorder="1"/>
    <xf numFmtId="165" fontId="16" fillId="0" borderId="1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35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16" fillId="0" borderId="9" xfId="0" applyFont="1" applyBorder="1" applyAlignment="1">
      <alignment horizontal="right"/>
    </xf>
    <xf numFmtId="0" fontId="0" fillId="0" borderId="5" xfId="0" applyFont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9" xfId="0" applyFont="1" applyBorder="1" applyAlignment="1">
      <alignment horizontal="center"/>
    </xf>
    <xf numFmtId="0" fontId="16" fillId="0" borderId="5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0" fillId="0" borderId="1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top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vertical="top" wrapText="1"/>
    </xf>
    <xf numFmtId="0" fontId="1" fillId="2" borderId="19" xfId="2" applyNumberFormat="1" applyFont="1" applyFill="1" applyBorder="1" applyAlignment="1">
      <alignment vertical="top" wrapText="1"/>
    </xf>
    <xf numFmtId="166" fontId="1" fillId="2" borderId="19" xfId="0" applyNumberFormat="1" applyFont="1" applyFill="1" applyBorder="1" applyAlignment="1">
      <alignment vertical="top" wrapText="1"/>
    </xf>
    <xf numFmtId="166" fontId="1" fillId="2" borderId="26" xfId="0" applyNumberFormat="1" applyFont="1" applyFill="1" applyBorder="1" applyAlignment="1">
      <alignment vertical="top" wrapText="1"/>
    </xf>
    <xf numFmtId="165" fontId="1" fillId="2" borderId="19" xfId="0" applyNumberFormat="1" applyFont="1" applyFill="1" applyBorder="1" applyAlignment="1">
      <alignment vertical="top" wrapText="1"/>
    </xf>
    <xf numFmtId="10" fontId="1" fillId="2" borderId="19" xfId="0" applyNumberFormat="1" applyFont="1" applyFill="1" applyBorder="1" applyAlignment="1">
      <alignment vertical="top" wrapText="1"/>
    </xf>
    <xf numFmtId="49" fontId="1" fillId="2" borderId="19" xfId="0" applyNumberFormat="1" applyFont="1" applyFill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38101</xdr:colOff>
      <xdr:row>12</xdr:row>
      <xdr:rowOff>85726</xdr:rowOff>
    </xdr:from>
    <xdr:to>
      <xdr:col>8</xdr:col>
      <xdr:colOff>609601</xdr:colOff>
      <xdr:row>17</xdr:row>
      <xdr:rowOff>0</xdr:rowOff>
    </xdr:to>
    <xdr:pic>
      <xdr:nvPicPr>
        <xdr:cNvPr id="4" name="ImagenConcepto" descr="LogoNeodata.JPG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33140" b="39568"/>
        <a:stretch/>
      </xdr:blipFill>
      <xdr:spPr>
        <a:xfrm>
          <a:off x="6210301" y="1847851"/>
          <a:ext cx="571500" cy="54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47626</xdr:colOff>
      <xdr:row>13</xdr:row>
      <xdr:rowOff>38099</xdr:rowOff>
    </xdr:from>
    <xdr:to>
      <xdr:col>10</xdr:col>
      <xdr:colOff>8076</xdr:colOff>
      <xdr:row>17</xdr:row>
      <xdr:rowOff>57150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25001" b="32691"/>
        <a:stretch/>
      </xdr:blipFill>
      <xdr:spPr>
        <a:xfrm>
          <a:off x="8029576" y="1914524"/>
          <a:ext cx="674825" cy="590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workbookViewId="0">
      <selection activeCell="C6" sqref="C6:C18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9" t="s">
        <v>224</v>
      </c>
      <c r="C1" s="67" t="s">
        <v>252</v>
      </c>
    </row>
    <row r="2" spans="1:3" ht="12.75" customHeight="1" x14ac:dyDescent="0.2">
      <c r="A2" s="5" t="s">
        <v>0</v>
      </c>
      <c r="B2" s="5"/>
      <c r="C2" s="12"/>
    </row>
    <row r="3" spans="1:3" ht="12.75" customHeight="1" x14ac:dyDescent="0.15">
      <c r="A3" s="13"/>
      <c r="B3" s="13"/>
      <c r="C3" s="13"/>
    </row>
    <row r="4" spans="1:3" ht="12.75" customHeight="1" x14ac:dyDescent="0.15">
      <c r="A4" s="16" t="s">
        <v>58</v>
      </c>
      <c r="B4" s="17" t="s">
        <v>2</v>
      </c>
      <c r="C4" s="18" t="s">
        <v>59</v>
      </c>
    </row>
    <row r="5" spans="1:3" ht="12.75" customHeight="1" x14ac:dyDescent="0.15">
      <c r="A5" s="19" t="s">
        <v>3</v>
      </c>
      <c r="B5" s="20"/>
      <c r="C5" s="21"/>
    </row>
    <row r="6" spans="1:3" ht="12.75" customHeight="1" x14ac:dyDescent="0.15">
      <c r="A6" s="22" t="s">
        <v>60</v>
      </c>
      <c r="B6" s="23" t="s">
        <v>4</v>
      </c>
      <c r="C6" s="77" t="s">
        <v>258</v>
      </c>
    </row>
    <row r="7" spans="1:3" ht="12.75" customHeight="1" x14ac:dyDescent="0.15">
      <c r="A7" s="24" t="s">
        <v>61</v>
      </c>
      <c r="B7" s="14" t="s">
        <v>5</v>
      </c>
      <c r="C7" s="68" t="s">
        <v>259</v>
      </c>
    </row>
    <row r="8" spans="1:3" ht="12.75" customHeight="1" x14ac:dyDescent="0.15">
      <c r="A8" s="24" t="s">
        <v>62</v>
      </c>
      <c r="B8" s="14" t="s">
        <v>6</v>
      </c>
      <c r="C8" s="68" t="s">
        <v>260</v>
      </c>
    </row>
    <row r="9" spans="1:3" ht="12.75" customHeight="1" x14ac:dyDescent="0.15">
      <c r="A9" s="24" t="s">
        <v>63</v>
      </c>
      <c r="B9" s="14" t="s">
        <v>7</v>
      </c>
      <c r="C9" s="68" t="s">
        <v>64</v>
      </c>
    </row>
    <row r="10" spans="1:3" ht="12.75" customHeight="1" x14ac:dyDescent="0.15">
      <c r="A10" s="14" t="s">
        <v>65</v>
      </c>
      <c r="B10" s="24" t="s">
        <v>66</v>
      </c>
      <c r="C10" s="68" t="s">
        <v>67</v>
      </c>
    </row>
    <row r="11" spans="1:3" ht="12.75" customHeight="1" x14ac:dyDescent="0.15">
      <c r="A11" s="14" t="s">
        <v>68</v>
      </c>
      <c r="B11" s="14" t="s">
        <v>8</v>
      </c>
      <c r="C11" s="68" t="s">
        <v>261</v>
      </c>
    </row>
    <row r="12" spans="1:3" ht="12.75" customHeight="1" x14ac:dyDescent="0.15">
      <c r="A12" s="14" t="s">
        <v>69</v>
      </c>
      <c r="B12" s="14" t="s">
        <v>9</v>
      </c>
      <c r="C12" s="68" t="s">
        <v>256</v>
      </c>
    </row>
    <row r="13" spans="1:3" ht="12.75" customHeight="1" x14ac:dyDescent="0.15">
      <c r="A13" s="14" t="s">
        <v>70</v>
      </c>
      <c r="B13" s="14" t="s">
        <v>10</v>
      </c>
      <c r="C13" s="26" t="s">
        <v>257</v>
      </c>
    </row>
    <row r="14" spans="1:3" ht="12.75" customHeight="1" x14ac:dyDescent="0.15">
      <c r="A14" s="24" t="s">
        <v>71</v>
      </c>
      <c r="B14" s="14" t="s">
        <v>11</v>
      </c>
      <c r="C14" s="208">
        <v>1234567</v>
      </c>
    </row>
    <row r="15" spans="1:3" ht="12.75" customHeight="1" x14ac:dyDescent="0.15">
      <c r="A15" s="24" t="s">
        <v>72</v>
      </c>
      <c r="B15" s="14" t="s">
        <v>12</v>
      </c>
      <c r="C15" s="208">
        <v>12345678</v>
      </c>
    </row>
    <row r="16" spans="1:3" ht="12.75" customHeight="1" x14ac:dyDescent="0.15">
      <c r="A16" s="24" t="s">
        <v>73</v>
      </c>
      <c r="B16" s="14" t="s">
        <v>13</v>
      </c>
      <c r="C16" s="208">
        <v>123456789</v>
      </c>
    </row>
    <row r="17" spans="1:3" ht="12.75" customHeight="1" x14ac:dyDescent="0.15">
      <c r="A17" s="24" t="s">
        <v>74</v>
      </c>
      <c r="B17" s="14" t="s">
        <v>14</v>
      </c>
      <c r="C17" s="68" t="s">
        <v>262</v>
      </c>
    </row>
    <row r="18" spans="1:3" ht="12.75" customHeight="1" x14ac:dyDescent="0.15">
      <c r="A18" s="24" t="s">
        <v>75</v>
      </c>
      <c r="B18" s="14" t="s">
        <v>15</v>
      </c>
      <c r="C18" s="68" t="s">
        <v>108</v>
      </c>
    </row>
    <row r="19" spans="1:3" ht="12.75" customHeight="1" x14ac:dyDescent="0.15">
      <c r="A19" s="19" t="s">
        <v>76</v>
      </c>
      <c r="B19" s="28"/>
      <c r="C19" s="21"/>
    </row>
    <row r="20" spans="1:3" ht="63.75" x14ac:dyDescent="0.15">
      <c r="A20" s="24" t="s">
        <v>77</v>
      </c>
      <c r="B20" s="24" t="s">
        <v>78</v>
      </c>
      <c r="C20" s="29" t="s">
        <v>79</v>
      </c>
    </row>
    <row r="21" spans="1:3" ht="12.75" customHeight="1" x14ac:dyDescent="0.15">
      <c r="A21" s="14" t="s">
        <v>80</v>
      </c>
      <c r="B21" s="14" t="s">
        <v>81</v>
      </c>
      <c r="C21" s="25" t="s">
        <v>82</v>
      </c>
    </row>
    <row r="22" spans="1:3" ht="12.75" customHeight="1" x14ac:dyDescent="0.15">
      <c r="A22" s="14" t="s">
        <v>83</v>
      </c>
      <c r="B22" s="14" t="s">
        <v>84</v>
      </c>
      <c r="C22" s="25" t="s">
        <v>85</v>
      </c>
    </row>
    <row r="23" spans="1:3" ht="12.75" customHeight="1" x14ac:dyDescent="0.15">
      <c r="A23" s="14" t="s">
        <v>146</v>
      </c>
      <c r="B23" s="14" t="s">
        <v>166</v>
      </c>
      <c r="C23" s="25" t="s">
        <v>166</v>
      </c>
    </row>
    <row r="24" spans="1:3" ht="12.75" customHeight="1" x14ac:dyDescent="0.15">
      <c r="A24" s="14" t="s">
        <v>148</v>
      </c>
      <c r="B24" s="14" t="s">
        <v>160</v>
      </c>
      <c r="C24" s="25" t="s">
        <v>160</v>
      </c>
    </row>
    <row r="25" spans="1:3" ht="12.75" customHeight="1" x14ac:dyDescent="0.15">
      <c r="A25" s="14" t="s">
        <v>147</v>
      </c>
      <c r="B25" s="14" t="s">
        <v>161</v>
      </c>
      <c r="C25" s="25" t="s">
        <v>161</v>
      </c>
    </row>
    <row r="26" spans="1:3" ht="12.75" customHeight="1" x14ac:dyDescent="0.15">
      <c r="A26" s="14" t="s">
        <v>149</v>
      </c>
      <c r="B26" s="14" t="s">
        <v>162</v>
      </c>
      <c r="C26" s="25" t="s">
        <v>162</v>
      </c>
    </row>
    <row r="27" spans="1:3" ht="12.75" customHeight="1" x14ac:dyDescent="0.15">
      <c r="A27" s="14" t="s">
        <v>150</v>
      </c>
      <c r="B27" s="14" t="s">
        <v>163</v>
      </c>
      <c r="C27" s="25" t="s">
        <v>163</v>
      </c>
    </row>
    <row r="28" spans="1:3" ht="12.75" customHeight="1" x14ac:dyDescent="0.15">
      <c r="A28" s="14" t="s">
        <v>151</v>
      </c>
      <c r="B28" s="14" t="s">
        <v>164</v>
      </c>
      <c r="C28" s="25" t="s">
        <v>164</v>
      </c>
    </row>
    <row r="29" spans="1:3" ht="12.75" customHeight="1" x14ac:dyDescent="0.15">
      <c r="A29" s="14" t="s">
        <v>167</v>
      </c>
      <c r="B29" s="14" t="s">
        <v>165</v>
      </c>
      <c r="C29" s="25" t="s">
        <v>165</v>
      </c>
    </row>
    <row r="30" spans="1:3" ht="12.75" customHeight="1" x14ac:dyDescent="0.15">
      <c r="A30" s="70" t="s">
        <v>228</v>
      </c>
      <c r="B30" s="71" t="s">
        <v>229</v>
      </c>
      <c r="C30" s="72" t="s">
        <v>229</v>
      </c>
    </row>
    <row r="31" spans="1:3" ht="12.75" customHeight="1" x14ac:dyDescent="0.15">
      <c r="A31" s="73" t="s">
        <v>230</v>
      </c>
      <c r="B31" s="71" t="s">
        <v>231</v>
      </c>
      <c r="C31" s="72" t="s">
        <v>231</v>
      </c>
    </row>
    <row r="32" spans="1:3" ht="12.75" customHeight="1" x14ac:dyDescent="0.15">
      <c r="A32" s="70" t="s">
        <v>232</v>
      </c>
      <c r="B32" s="71" t="s">
        <v>233</v>
      </c>
      <c r="C32" s="72" t="s">
        <v>233</v>
      </c>
    </row>
    <row r="33" spans="1:3" ht="12.75" customHeight="1" x14ac:dyDescent="0.15">
      <c r="A33" s="19" t="s">
        <v>16</v>
      </c>
      <c r="B33" s="28"/>
      <c r="C33" s="21"/>
    </row>
    <row r="34" spans="1:3" ht="12.75" customHeight="1" x14ac:dyDescent="0.15">
      <c r="A34" s="24" t="s">
        <v>86</v>
      </c>
      <c r="B34" s="14" t="s">
        <v>17</v>
      </c>
      <c r="C34" s="76">
        <v>40017</v>
      </c>
    </row>
    <row r="35" spans="1:3" ht="12.75" customHeight="1" x14ac:dyDescent="0.15">
      <c r="A35" s="24" t="s">
        <v>87</v>
      </c>
      <c r="B35" s="14" t="s">
        <v>18</v>
      </c>
      <c r="C35" s="27" t="s">
        <v>88</v>
      </c>
    </row>
    <row r="36" spans="1:3" ht="12.75" customHeight="1" x14ac:dyDescent="0.15">
      <c r="A36" s="24" t="s">
        <v>175</v>
      </c>
      <c r="B36" s="24" t="s">
        <v>89</v>
      </c>
      <c r="C36" s="25" t="s">
        <v>90</v>
      </c>
    </row>
    <row r="37" spans="1:3" ht="12.75" customHeight="1" x14ac:dyDescent="0.15">
      <c r="A37" s="19" t="s">
        <v>19</v>
      </c>
      <c r="B37" s="28"/>
      <c r="C37" s="30"/>
    </row>
    <row r="38" spans="1:3" ht="12.75" x14ac:dyDescent="0.15">
      <c r="A38" s="24" t="s">
        <v>225</v>
      </c>
      <c r="B38" s="14" t="s">
        <v>226</v>
      </c>
      <c r="C38" s="68" t="s">
        <v>227</v>
      </c>
    </row>
    <row r="39" spans="1:3" ht="153" x14ac:dyDescent="0.15">
      <c r="A39" s="24" t="s">
        <v>91</v>
      </c>
      <c r="B39" s="14" t="s">
        <v>20</v>
      </c>
      <c r="C39" s="66" t="s">
        <v>222</v>
      </c>
    </row>
    <row r="40" spans="1:3" ht="12.75" customHeight="1" x14ac:dyDescent="0.15">
      <c r="A40" s="24" t="s">
        <v>152</v>
      </c>
      <c r="B40" s="14" t="s">
        <v>21</v>
      </c>
      <c r="C40" s="25" t="s">
        <v>92</v>
      </c>
    </row>
    <row r="41" spans="1:3" ht="12.75" customHeight="1" x14ac:dyDescent="0.15">
      <c r="A41" s="24" t="s">
        <v>153</v>
      </c>
      <c r="B41" s="14" t="s">
        <v>158</v>
      </c>
      <c r="C41" s="25" t="s">
        <v>158</v>
      </c>
    </row>
    <row r="42" spans="1:3" ht="12.75" customHeight="1" x14ac:dyDescent="0.15">
      <c r="A42" s="24" t="s">
        <v>93</v>
      </c>
      <c r="B42" s="14" t="s">
        <v>22</v>
      </c>
      <c r="C42" s="25" t="s">
        <v>64</v>
      </c>
    </row>
    <row r="43" spans="1:3" ht="12.75" customHeight="1" x14ac:dyDescent="0.15">
      <c r="A43" s="24" t="s">
        <v>94</v>
      </c>
      <c r="B43" s="24" t="s">
        <v>95</v>
      </c>
      <c r="C43" s="25" t="s">
        <v>67</v>
      </c>
    </row>
    <row r="44" spans="1:3" ht="12.75" customHeight="1" x14ac:dyDescent="0.15">
      <c r="A44" s="24" t="s">
        <v>154</v>
      </c>
      <c r="B44" s="24" t="s">
        <v>159</v>
      </c>
      <c r="C44" s="25" t="s">
        <v>159</v>
      </c>
    </row>
    <row r="45" spans="1:3" ht="12.75" customHeight="1" x14ac:dyDescent="0.15">
      <c r="A45" s="24" t="s">
        <v>155</v>
      </c>
      <c r="B45" s="24" t="s">
        <v>168</v>
      </c>
      <c r="C45" s="25" t="s">
        <v>168</v>
      </c>
    </row>
    <row r="46" spans="1:3" ht="12.75" customHeight="1" x14ac:dyDescent="0.15">
      <c r="A46" s="24" t="s">
        <v>156</v>
      </c>
      <c r="B46" s="24" t="s">
        <v>169</v>
      </c>
      <c r="C46" s="25" t="s">
        <v>169</v>
      </c>
    </row>
    <row r="47" spans="1:3" ht="12.75" customHeight="1" x14ac:dyDescent="0.15">
      <c r="A47" s="24" t="s">
        <v>157</v>
      </c>
      <c r="B47" s="24" t="s">
        <v>170</v>
      </c>
      <c r="C47" s="25" t="s">
        <v>170</v>
      </c>
    </row>
    <row r="48" spans="1:3" ht="12.75" customHeight="1" x14ac:dyDescent="0.15">
      <c r="A48" s="24" t="s">
        <v>181</v>
      </c>
      <c r="B48" s="24" t="s">
        <v>182</v>
      </c>
      <c r="C48" s="25" t="s">
        <v>183</v>
      </c>
    </row>
    <row r="49" spans="1:3" ht="12.75" customHeight="1" x14ac:dyDescent="0.15">
      <c r="A49" s="74" t="s">
        <v>234</v>
      </c>
      <c r="B49" s="74" t="s">
        <v>235</v>
      </c>
      <c r="C49" s="203" t="s">
        <v>236</v>
      </c>
    </row>
    <row r="50" spans="1:3" ht="12.75" customHeight="1" x14ac:dyDescent="0.15">
      <c r="A50" s="74" t="s">
        <v>237</v>
      </c>
      <c r="B50" s="74" t="s">
        <v>238</v>
      </c>
      <c r="C50" s="203" t="s">
        <v>255</v>
      </c>
    </row>
    <row r="51" spans="1:3" ht="12.75" customHeight="1" x14ac:dyDescent="0.15">
      <c r="A51" s="74" t="s">
        <v>239</v>
      </c>
      <c r="B51" s="74" t="s">
        <v>240</v>
      </c>
      <c r="C51" s="203" t="s">
        <v>241</v>
      </c>
    </row>
    <row r="52" spans="1:3" ht="12.75" customHeight="1" x14ac:dyDescent="0.15">
      <c r="A52" s="74" t="s">
        <v>242</v>
      </c>
      <c r="B52" s="74" t="s">
        <v>243</v>
      </c>
      <c r="C52" s="203" t="s">
        <v>256</v>
      </c>
    </row>
    <row r="53" spans="1:3" ht="12.75" customHeight="1" x14ac:dyDescent="0.15">
      <c r="A53" s="74" t="s">
        <v>244</v>
      </c>
      <c r="B53" s="74" t="s">
        <v>245</v>
      </c>
      <c r="C53" s="26" t="s">
        <v>257</v>
      </c>
    </row>
    <row r="54" spans="1:3" ht="12.75" customHeight="1" x14ac:dyDescent="0.15">
      <c r="A54" s="24" t="s">
        <v>96</v>
      </c>
      <c r="B54" s="14" t="s">
        <v>122</v>
      </c>
      <c r="C54" s="204">
        <v>40026</v>
      </c>
    </row>
    <row r="55" spans="1:3" ht="12.75" customHeight="1" x14ac:dyDescent="0.15">
      <c r="A55" s="32" t="s">
        <v>97</v>
      </c>
      <c r="B55" s="33" t="s">
        <v>123</v>
      </c>
      <c r="C55" s="205">
        <v>40178</v>
      </c>
    </row>
    <row r="56" spans="1:3" ht="12.75" customHeight="1" x14ac:dyDescent="0.15">
      <c r="A56" s="24" t="s">
        <v>184</v>
      </c>
      <c r="B56" s="14" t="s">
        <v>185</v>
      </c>
      <c r="C56" s="206">
        <v>100000</v>
      </c>
    </row>
    <row r="57" spans="1:3" ht="12.75" customHeight="1" x14ac:dyDescent="0.15">
      <c r="A57" s="24" t="s">
        <v>188</v>
      </c>
      <c r="B57" s="14" t="s">
        <v>189</v>
      </c>
      <c r="C57" s="206">
        <v>7722</v>
      </c>
    </row>
    <row r="58" spans="1:3" ht="12.75" customHeight="1" x14ac:dyDescent="0.15">
      <c r="A58" s="24" t="s">
        <v>187</v>
      </c>
      <c r="B58" s="14" t="s">
        <v>186</v>
      </c>
      <c r="C58" s="207">
        <v>0.15</v>
      </c>
    </row>
    <row r="59" spans="1:3" ht="12.75" customHeight="1" x14ac:dyDescent="0.15">
      <c r="A59" s="19" t="s">
        <v>23</v>
      </c>
      <c r="B59" s="28"/>
      <c r="C59" s="21"/>
    </row>
    <row r="60" spans="1:3" ht="12.75" customHeight="1" x14ac:dyDescent="0.15">
      <c r="A60" s="14" t="s">
        <v>177</v>
      </c>
      <c r="B60" s="14" t="s">
        <v>178</v>
      </c>
      <c r="C60" s="25">
        <v>153</v>
      </c>
    </row>
    <row r="61" spans="1:3" ht="12.75" customHeight="1" x14ac:dyDescent="0.15">
      <c r="A61" s="14" t="s">
        <v>180</v>
      </c>
      <c r="B61" s="14" t="s">
        <v>179</v>
      </c>
      <c r="C61" s="25">
        <v>133</v>
      </c>
    </row>
    <row r="62" spans="1:3" ht="12.75" customHeight="1" x14ac:dyDescent="0.15">
      <c r="A62" s="24" t="s">
        <v>171</v>
      </c>
      <c r="B62" s="24" t="s">
        <v>98</v>
      </c>
      <c r="C62" s="25">
        <v>2</v>
      </c>
    </row>
    <row r="63" spans="1:3" ht="12.75" customHeight="1" x14ac:dyDescent="0.15">
      <c r="A63" s="24" t="s">
        <v>172</v>
      </c>
      <c r="B63" s="24" t="s">
        <v>124</v>
      </c>
      <c r="C63" s="25" t="s">
        <v>99</v>
      </c>
    </row>
    <row r="64" spans="1:3" ht="12.75" customHeight="1" x14ac:dyDescent="0.15">
      <c r="A64" s="24" t="s">
        <v>173</v>
      </c>
      <c r="B64" s="24" t="s">
        <v>126</v>
      </c>
      <c r="C64" s="25" t="s">
        <v>100</v>
      </c>
    </row>
    <row r="65" spans="1:3" ht="12.75" customHeight="1" x14ac:dyDescent="0.15">
      <c r="A65" s="24" t="s">
        <v>176</v>
      </c>
      <c r="B65" s="24" t="s">
        <v>125</v>
      </c>
      <c r="C65" s="25" t="s">
        <v>101</v>
      </c>
    </row>
    <row r="66" spans="1:3" ht="12.75" customHeight="1" x14ac:dyDescent="0.15">
      <c r="A66" s="24" t="s">
        <v>174</v>
      </c>
      <c r="B66" s="24" t="s">
        <v>127</v>
      </c>
      <c r="C66" s="25" t="s">
        <v>102</v>
      </c>
    </row>
    <row r="67" spans="1:3" ht="12.75" customHeight="1" x14ac:dyDescent="0.15">
      <c r="A67" s="34" t="s">
        <v>24</v>
      </c>
      <c r="B67" s="35"/>
      <c r="C67" s="36"/>
    </row>
    <row r="68" spans="1:3" ht="12.75" customHeight="1" x14ac:dyDescent="0.15">
      <c r="A68" s="24" t="s">
        <v>103</v>
      </c>
      <c r="B68" s="14" t="s">
        <v>25</v>
      </c>
      <c r="C68" s="25" t="s">
        <v>104</v>
      </c>
    </row>
    <row r="69" spans="1:3" ht="12.75" customHeight="1" x14ac:dyDescent="0.15">
      <c r="A69" s="24" t="s">
        <v>105</v>
      </c>
      <c r="B69" s="14" t="s">
        <v>26</v>
      </c>
      <c r="C69" s="76">
        <v>39995</v>
      </c>
    </row>
    <row r="70" spans="1:3" ht="12.75" customHeight="1" x14ac:dyDescent="0.15">
      <c r="A70" s="37" t="s">
        <v>106</v>
      </c>
      <c r="B70" s="14" t="s">
        <v>27</v>
      </c>
      <c r="C70" s="31" t="s">
        <v>107</v>
      </c>
    </row>
  </sheetData>
  <hyperlinks>
    <hyperlink ref="C53" r:id="rId1"/>
    <hyperlink ref="C1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showZeros="0" zoomScaleNormal="100" workbookViewId="0">
      <selection activeCell="B6" sqref="B6:C9"/>
    </sheetView>
  </sheetViews>
  <sheetFormatPr baseColWidth="10" defaultColWidth="9.3984375" defaultRowHeight="9" x14ac:dyDescent="0.15"/>
  <cols>
    <col min="1" max="1" width="16" style="45" customWidth="1"/>
    <col min="2" max="2" width="41" style="45" customWidth="1"/>
    <col min="3" max="3" width="12" style="45" customWidth="1"/>
    <col min="4" max="4" width="14.19921875" style="45" customWidth="1"/>
    <col min="5" max="5" width="18" style="45" customWidth="1"/>
    <col min="6" max="16384" width="9.3984375" style="45"/>
  </cols>
  <sheetData>
    <row r="1" spans="1:6" ht="12" thickBot="1" x14ac:dyDescent="0.25">
      <c r="A1" s="44" t="s">
        <v>40</v>
      </c>
      <c r="B1" s="44"/>
      <c r="C1" s="44"/>
      <c r="D1" s="44"/>
      <c r="E1" s="44"/>
    </row>
    <row r="2" spans="1:6" ht="12.75" customHeight="1" thickTop="1" x14ac:dyDescent="0.2">
      <c r="A2" s="199" t="str">
        <f>razonsocial</f>
        <v>MI EMPRESA</v>
      </c>
      <c r="B2" s="200"/>
      <c r="C2" s="200"/>
      <c r="D2" s="200"/>
      <c r="E2" s="82"/>
    </row>
    <row r="3" spans="1:6" ht="11.25" x14ac:dyDescent="0.2">
      <c r="A3" s="121" t="s">
        <v>109</v>
      </c>
      <c r="B3" s="201" t="str">
        <f>nombrecliente</f>
        <v>Sistema de Comunicaciones y Transportes, Sistema de Transporte Colectivo Metro, Administración General de Recursos, Línea 12 (Línea Dorada)</v>
      </c>
      <c r="C3" s="201"/>
      <c r="D3" s="201"/>
      <c r="E3" s="46"/>
    </row>
    <row r="4" spans="1:6" ht="11.25" x14ac:dyDescent="0.2">
      <c r="A4" s="122"/>
      <c r="B4" s="201"/>
      <c r="C4" s="201"/>
      <c r="D4" s="201"/>
      <c r="E4" s="46"/>
    </row>
    <row r="5" spans="1:6" ht="11.25" x14ac:dyDescent="0.2">
      <c r="A5" s="121" t="s">
        <v>111</v>
      </c>
      <c r="B5" s="47" t="str">
        <f>numerodeconcurso</f>
        <v>2009/0257-0001</v>
      </c>
      <c r="C5" s="49" t="s">
        <v>41</v>
      </c>
      <c r="D5" s="96">
        <f>fechadeconcurso</f>
        <v>40017</v>
      </c>
      <c r="E5" s="97"/>
      <c r="F5" s="98"/>
    </row>
    <row r="6" spans="1:6" ht="11.25" customHeight="1" x14ac:dyDescent="0.2">
      <c r="A6" s="121" t="s">
        <v>110</v>
      </c>
      <c r="B6" s="2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2"/>
      <c r="D6" s="49" t="s">
        <v>117</v>
      </c>
      <c r="E6" s="99" t="str">
        <f>plazocalculado&amp;" días"</f>
        <v>153 días</v>
      </c>
    </row>
    <row r="7" spans="1:6" ht="11.25" x14ac:dyDescent="0.2">
      <c r="A7" s="122"/>
      <c r="B7" s="202"/>
      <c r="C7" s="202"/>
      <c r="D7" s="49" t="s">
        <v>118</v>
      </c>
      <c r="E7" s="95">
        <f>fechainicio</f>
        <v>40026</v>
      </c>
    </row>
    <row r="8" spans="1:6" ht="11.25" x14ac:dyDescent="0.2">
      <c r="A8" s="122"/>
      <c r="B8" s="202"/>
      <c r="C8" s="202"/>
      <c r="D8" s="49" t="s">
        <v>119</v>
      </c>
      <c r="E8" s="95">
        <f>fechaterminacion</f>
        <v>40178</v>
      </c>
    </row>
    <row r="9" spans="1:6" ht="11.25" x14ac:dyDescent="0.2">
      <c r="A9" s="122"/>
      <c r="B9" s="202"/>
      <c r="C9" s="202"/>
      <c r="D9" s="49"/>
      <c r="E9" s="95"/>
    </row>
    <row r="10" spans="1:6" ht="12" thickBot="1" x14ac:dyDescent="0.25">
      <c r="A10" s="123" t="s">
        <v>112</v>
      </c>
      <c r="B10" s="50" t="str">
        <f>direcciondelaobra&amp;", "&amp;coloniadelaobra&amp;", "&amp;ciudaddelaobra&amp;", "&amp;estadodelaobra</f>
        <v>Tramo de Barranca del Muerto a Tlahuac., Colonia de la obra., México, Distrito Federal</v>
      </c>
      <c r="C10" s="50"/>
      <c r="D10" s="50"/>
      <c r="E10" s="51"/>
    </row>
    <row r="11" spans="1:6" ht="12.75" thickTop="1" thickBot="1" x14ac:dyDescent="0.25">
      <c r="A11" s="52" t="s">
        <v>144</v>
      </c>
      <c r="B11" s="52"/>
      <c r="C11" s="52"/>
      <c r="D11" s="52"/>
      <c r="E11" s="52"/>
    </row>
    <row r="12" spans="1:6" ht="12.75" thickTop="1" thickBot="1" x14ac:dyDescent="0.2">
      <c r="A12" s="53" t="s">
        <v>43</v>
      </c>
      <c r="B12" s="55" t="s">
        <v>44</v>
      </c>
      <c r="C12" s="54" t="s">
        <v>45</v>
      </c>
      <c r="D12" s="54" t="s">
        <v>46</v>
      </c>
      <c r="E12" s="54" t="s">
        <v>145</v>
      </c>
    </row>
    <row r="13" spans="1:6" ht="9.75" thickTop="1" x14ac:dyDescent="0.15">
      <c r="A13" s="115" t="s">
        <v>50</v>
      </c>
      <c r="B13" s="115"/>
      <c r="C13" s="115"/>
      <c r="D13" s="115"/>
      <c r="E13" s="115"/>
    </row>
    <row r="14" spans="1:6" x14ac:dyDescent="0.15">
      <c r="A14" s="116" t="s">
        <v>113</v>
      </c>
      <c r="B14" s="117" t="s">
        <v>114</v>
      </c>
      <c r="C14" s="118" t="s">
        <v>33</v>
      </c>
      <c r="D14" s="119" t="s">
        <v>36</v>
      </c>
      <c r="E14" s="120" t="s">
        <v>195</v>
      </c>
    </row>
    <row r="15" spans="1:6" x14ac:dyDescent="0.15">
      <c r="A15" s="115"/>
      <c r="B15" s="115"/>
      <c r="C15" s="115"/>
      <c r="D15" s="115"/>
      <c r="E15" s="115" t="s">
        <v>54</v>
      </c>
    </row>
  </sheetData>
  <mergeCells count="3">
    <mergeCell ref="A2:D2"/>
    <mergeCell ref="B3:D4"/>
    <mergeCell ref="B6:C9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.19921875" style="45" customWidth="1"/>
    <col min="2" max="2" width="41" style="45" customWidth="1"/>
    <col min="3" max="3" width="10" style="45" customWidth="1"/>
    <col min="4" max="4" width="10.796875" style="45" bestFit="1" customWidth="1"/>
    <col min="5" max="6" width="18" style="45" customWidth="1"/>
    <col min="7" max="16384" width="9.3984375" style="45"/>
  </cols>
  <sheetData>
    <row r="1" spans="1:7" ht="12" thickBot="1" x14ac:dyDescent="0.25">
      <c r="A1" s="44" t="s">
        <v>40</v>
      </c>
      <c r="B1" s="44"/>
      <c r="C1" s="44"/>
      <c r="D1" s="44"/>
      <c r="E1" s="44"/>
      <c r="F1" s="44"/>
    </row>
    <row r="2" spans="1:7" ht="12.75" customHeight="1" thickTop="1" x14ac:dyDescent="0.2">
      <c r="A2" s="199" t="str">
        <f>razonsocial</f>
        <v>MI EMPRESA</v>
      </c>
      <c r="B2" s="200"/>
      <c r="C2" s="200"/>
      <c r="D2" s="200"/>
      <c r="E2" s="200"/>
      <c r="F2" s="82"/>
    </row>
    <row r="3" spans="1:7" ht="11.25" x14ac:dyDescent="0.2">
      <c r="A3" s="121" t="s">
        <v>109</v>
      </c>
      <c r="B3" s="201" t="str">
        <f>nombrecliente</f>
        <v>Sistema de Comunicaciones y Transportes, Sistema de Transporte Colectivo Metro, Administración General de Recursos, Línea 12 (Línea Dorada)</v>
      </c>
      <c r="C3" s="201"/>
      <c r="D3" s="201"/>
      <c r="E3" s="201"/>
      <c r="F3" s="46"/>
    </row>
    <row r="4" spans="1:7" ht="11.25" x14ac:dyDescent="0.2">
      <c r="A4" s="122"/>
      <c r="B4" s="201"/>
      <c r="C4" s="201"/>
      <c r="D4" s="201"/>
      <c r="E4" s="201"/>
      <c r="F4" s="46"/>
    </row>
    <row r="5" spans="1:7" ht="11.25" x14ac:dyDescent="0.2">
      <c r="A5" s="121" t="s">
        <v>111</v>
      </c>
      <c r="B5" s="47" t="str">
        <f>numerodeconcurso</f>
        <v>2009/0257-0001</v>
      </c>
      <c r="C5" s="48"/>
      <c r="D5" s="49" t="s">
        <v>41</v>
      </c>
      <c r="E5" s="96">
        <f>fechadeconcurso</f>
        <v>40017</v>
      </c>
      <c r="G5" s="98"/>
    </row>
    <row r="6" spans="1:7" ht="11.25" customHeight="1" x14ac:dyDescent="0.2">
      <c r="A6" s="121" t="s">
        <v>110</v>
      </c>
      <c r="B6" s="2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2"/>
      <c r="D6" s="202"/>
      <c r="E6" s="49" t="s">
        <v>117</v>
      </c>
      <c r="F6" s="99" t="str">
        <f>plazocalculado&amp;" días"</f>
        <v>153 días</v>
      </c>
    </row>
    <row r="7" spans="1:7" ht="11.25" x14ac:dyDescent="0.2">
      <c r="A7" s="122"/>
      <c r="B7" s="202"/>
      <c r="C7" s="202"/>
      <c r="D7" s="202"/>
      <c r="E7" s="49" t="s">
        <v>118</v>
      </c>
      <c r="F7" s="95">
        <f>fechainicio</f>
        <v>40026</v>
      </c>
    </row>
    <row r="8" spans="1:7" ht="11.25" x14ac:dyDescent="0.2">
      <c r="A8" s="122"/>
      <c r="B8" s="202"/>
      <c r="C8" s="202"/>
      <c r="D8" s="202"/>
      <c r="E8" s="49" t="s">
        <v>119</v>
      </c>
      <c r="F8" s="95">
        <f>fechaterminacion</f>
        <v>40178</v>
      </c>
    </row>
    <row r="9" spans="1:7" ht="11.25" x14ac:dyDescent="0.2">
      <c r="A9" s="122"/>
      <c r="B9" s="202"/>
      <c r="C9" s="202"/>
      <c r="D9" s="202"/>
      <c r="E9" s="49"/>
      <c r="F9" s="95"/>
    </row>
    <row r="10" spans="1:7" ht="12" thickBot="1" x14ac:dyDescent="0.25">
      <c r="A10" s="123" t="s">
        <v>112</v>
      </c>
      <c r="B10" s="50" t="str">
        <f>direcciondelaobra&amp;", "&amp;coloniadelaobra&amp;", "&amp;ciudaddelaobra&amp;", "&amp;estadodelaobra</f>
        <v>Tramo de Barranca del Muerto a Tlahuac., Colonia de la obra., México, Distrito Federal</v>
      </c>
      <c r="C10" s="50"/>
      <c r="D10" s="50"/>
      <c r="E10" s="50"/>
      <c r="F10" s="51"/>
    </row>
    <row r="11" spans="1:7" ht="12.75" thickTop="1" thickBot="1" x14ac:dyDescent="0.25">
      <c r="A11" s="52" t="s">
        <v>144</v>
      </c>
      <c r="B11" s="52"/>
      <c r="C11" s="52"/>
      <c r="D11" s="52"/>
      <c r="E11" s="52"/>
      <c r="F11" s="52"/>
    </row>
    <row r="12" spans="1:7" ht="19.5" thickTop="1" thickBot="1" x14ac:dyDescent="0.2">
      <c r="A12" s="111" t="s">
        <v>43</v>
      </c>
      <c r="B12" s="112" t="s">
        <v>44</v>
      </c>
      <c r="C12" s="113" t="s">
        <v>45</v>
      </c>
      <c r="D12" s="113" t="s">
        <v>46</v>
      </c>
      <c r="E12" s="114" t="s">
        <v>253</v>
      </c>
      <c r="F12" s="114" t="s">
        <v>254</v>
      </c>
    </row>
    <row r="13" spans="1:7" ht="9.75" thickTop="1" x14ac:dyDescent="0.15">
      <c r="A13" s="115" t="s">
        <v>50</v>
      </c>
      <c r="B13" s="115"/>
      <c r="C13" s="115"/>
      <c r="D13" s="115"/>
      <c r="E13" s="115"/>
      <c r="F13" s="115"/>
    </row>
    <row r="14" spans="1:7" x14ac:dyDescent="0.15">
      <c r="A14" s="116" t="s">
        <v>113</v>
      </c>
      <c r="B14" s="117" t="s">
        <v>114</v>
      </c>
      <c r="C14" s="118" t="s">
        <v>33</v>
      </c>
      <c r="D14" s="119" t="s">
        <v>36</v>
      </c>
      <c r="E14" s="120" t="e">
        <f>IF(D14=0,"",ROUND(F14/D14,2))</f>
        <v>#VALUE!</v>
      </c>
      <c r="F14" s="120" t="s">
        <v>195</v>
      </c>
    </row>
    <row r="15" spans="1:7" x14ac:dyDescent="0.15">
      <c r="A15" s="115"/>
      <c r="B15" s="115"/>
      <c r="C15" s="115"/>
      <c r="D15" s="115"/>
      <c r="E15" s="115"/>
      <c r="F15" s="115" t="s">
        <v>54</v>
      </c>
    </row>
  </sheetData>
  <mergeCells count="3">
    <mergeCell ref="A2:E2"/>
    <mergeCell ref="B3:E4"/>
    <mergeCell ref="B6:D9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zoomScaleNormal="10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9.19921875" customWidth="1"/>
    <col min="4" max="4" width="10.796875" bestFit="1" customWidth="1"/>
    <col min="5" max="6" width="18" customWidth="1"/>
    <col min="7" max="7" width="12.19921875" customWidth="1"/>
  </cols>
  <sheetData>
    <row r="1" spans="1:7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2.75" customHeight="1" thickTop="1" x14ac:dyDescent="0.2">
      <c r="A2" s="175" t="str">
        <f>razonsocial</f>
        <v>MI EMPRESA</v>
      </c>
      <c r="B2" s="176"/>
      <c r="C2" s="176"/>
      <c r="D2" s="176"/>
      <c r="E2" s="176"/>
      <c r="F2" s="79"/>
      <c r="G2" s="80"/>
    </row>
    <row r="3" spans="1:7" ht="11.25" x14ac:dyDescent="0.2">
      <c r="A3" s="83" t="s">
        <v>109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2"/>
      <c r="G3" s="7"/>
    </row>
    <row r="4" spans="1:7" ht="11.25" x14ac:dyDescent="0.2">
      <c r="A4" s="84"/>
      <c r="B4" s="174"/>
      <c r="C4" s="174"/>
      <c r="D4" s="174"/>
      <c r="E4" s="174"/>
      <c r="F4" s="2"/>
      <c r="G4" s="7"/>
    </row>
    <row r="5" spans="1:7" ht="11.25" x14ac:dyDescent="0.2">
      <c r="A5" s="83" t="s">
        <v>111</v>
      </c>
      <c r="B5" s="38" t="str">
        <f>numerodeconcurso</f>
        <v>2009/0257-0001</v>
      </c>
      <c r="E5" s="43" t="s">
        <v>41</v>
      </c>
      <c r="F5" s="93">
        <f>fechadeconcurso</f>
        <v>40017</v>
      </c>
      <c r="G5" s="7"/>
    </row>
    <row r="6" spans="1:7" ht="11.25" customHeight="1" x14ac:dyDescent="0.2">
      <c r="A6" s="83" t="s">
        <v>110</v>
      </c>
      <c r="B6" s="1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9"/>
      <c r="D6" s="179"/>
      <c r="E6" s="179"/>
      <c r="F6" s="43" t="s">
        <v>117</v>
      </c>
      <c r="G6" s="100" t="str">
        <f>plazocalculado&amp;" días"</f>
        <v>153 días</v>
      </c>
    </row>
    <row r="7" spans="1:7" ht="11.25" x14ac:dyDescent="0.2">
      <c r="A7" s="84"/>
      <c r="B7" s="179"/>
      <c r="C7" s="179"/>
      <c r="D7" s="179"/>
      <c r="E7" s="179"/>
      <c r="F7" s="43" t="s">
        <v>118</v>
      </c>
      <c r="G7" s="89">
        <f>fechainicio</f>
        <v>40026</v>
      </c>
    </row>
    <row r="8" spans="1:7" ht="11.25" x14ac:dyDescent="0.2">
      <c r="A8" s="84"/>
      <c r="B8" s="179"/>
      <c r="C8" s="179"/>
      <c r="D8" s="179"/>
      <c r="E8" s="179"/>
      <c r="F8" s="43" t="s">
        <v>119</v>
      </c>
      <c r="G8" s="89">
        <f>fechaterminacion</f>
        <v>40178</v>
      </c>
    </row>
    <row r="9" spans="1:7" ht="11.25" x14ac:dyDescent="0.2">
      <c r="A9" s="84"/>
      <c r="B9" s="179"/>
      <c r="C9" s="179"/>
      <c r="D9" s="179"/>
      <c r="E9" s="179"/>
      <c r="F9" s="170"/>
      <c r="G9" s="89"/>
    </row>
    <row r="10" spans="1:7" ht="12" thickBot="1" x14ac:dyDescent="0.25">
      <c r="A10" s="85" t="s">
        <v>112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9"/>
    </row>
    <row r="11" spans="1:7" thickTop="1" thickBot="1" x14ac:dyDescent="0.25">
      <c r="A11" s="3" t="s">
        <v>55</v>
      </c>
      <c r="B11" s="3"/>
      <c r="C11" s="3"/>
      <c r="D11" s="3"/>
      <c r="E11" s="3"/>
      <c r="F11" s="3"/>
      <c r="G11" s="3"/>
    </row>
    <row r="12" spans="1:7" ht="10.5" thickTop="1" thickBot="1" x14ac:dyDescent="0.2">
      <c r="A12" s="101" t="s">
        <v>43</v>
      </c>
      <c r="B12" s="102" t="s">
        <v>44</v>
      </c>
      <c r="C12" s="102" t="s">
        <v>45</v>
      </c>
      <c r="D12" s="102" t="s">
        <v>46</v>
      </c>
      <c r="E12" s="102" t="s">
        <v>247</v>
      </c>
      <c r="F12" s="168"/>
      <c r="G12" s="169"/>
    </row>
    <row r="13" spans="1:7" ht="9.75" thickTop="1" x14ac:dyDescent="0.15">
      <c r="A13" s="103" t="s">
        <v>50</v>
      </c>
      <c r="B13" s="103"/>
      <c r="C13" s="103"/>
      <c r="D13" s="103"/>
      <c r="E13" s="103"/>
      <c r="F13" s="104"/>
      <c r="G13" s="103"/>
    </row>
    <row r="14" spans="1:7" ht="9" x14ac:dyDescent="0.15">
      <c r="A14" s="105" t="s">
        <v>113</v>
      </c>
      <c r="B14" s="106" t="s">
        <v>114</v>
      </c>
      <c r="C14" s="107" t="s">
        <v>33</v>
      </c>
      <c r="D14" s="108" t="s">
        <v>36</v>
      </c>
      <c r="E14" s="109" t="s">
        <v>248</v>
      </c>
      <c r="F14" s="109" t="s">
        <v>249</v>
      </c>
      <c r="G14" s="110" t="s">
        <v>250</v>
      </c>
    </row>
    <row r="15" spans="1:7" ht="9" x14ac:dyDescent="0.15">
      <c r="A15" s="103"/>
      <c r="B15" s="103"/>
      <c r="C15" s="103"/>
      <c r="D15" s="103"/>
      <c r="E15" s="103"/>
      <c r="F15" s="104"/>
      <c r="G15" s="103" t="s">
        <v>54</v>
      </c>
    </row>
    <row r="16" spans="1:7" ht="9" x14ac:dyDescent="0.15"/>
    <row r="17" ht="9" x14ac:dyDescent="0.15"/>
    <row r="18" ht="9" x14ac:dyDescent="0.15"/>
  </sheetData>
  <mergeCells count="3">
    <mergeCell ref="A2:E2"/>
    <mergeCell ref="B3:E4"/>
    <mergeCell ref="B6:E9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9" x14ac:dyDescent="0.15"/>
  <cols>
    <col min="1" max="1" width="32.796875" style="64" customWidth="1"/>
    <col min="2" max="2" width="77.59765625" style="64" customWidth="1"/>
  </cols>
  <sheetData>
    <row r="1" spans="1:2" ht="12.75" customHeight="1" x14ac:dyDescent="0.15">
      <c r="A1" s="56" t="s">
        <v>28</v>
      </c>
      <c r="B1" s="56"/>
    </row>
    <row r="2" spans="1:2" ht="12.75" customHeight="1" x14ac:dyDescent="0.15">
      <c r="A2" s="56"/>
      <c r="B2" s="56"/>
    </row>
    <row r="3" spans="1:2" ht="14.25" customHeight="1" x14ac:dyDescent="0.15">
      <c r="A3" s="65" t="s">
        <v>223</v>
      </c>
      <c r="B3" s="57"/>
    </row>
    <row r="4" spans="1:2" ht="12.75" customHeight="1" x14ac:dyDescent="0.15">
      <c r="A4" s="58" t="s">
        <v>1</v>
      </c>
      <c r="B4" s="59" t="s">
        <v>2</v>
      </c>
    </row>
    <row r="5" spans="1:2" ht="12.75" customHeight="1" x14ac:dyDescent="0.15">
      <c r="A5" s="40" t="s">
        <v>113</v>
      </c>
      <c r="B5" s="40" t="s">
        <v>29</v>
      </c>
    </row>
    <row r="6" spans="1:2" ht="12.75" customHeight="1" x14ac:dyDescent="0.15">
      <c r="A6" s="40" t="s">
        <v>116</v>
      </c>
      <c r="B6" s="40" t="s">
        <v>30</v>
      </c>
    </row>
    <row r="7" spans="1:2" ht="12.75" customHeight="1" x14ac:dyDescent="0.15">
      <c r="A7" s="40" t="s">
        <v>114</v>
      </c>
      <c r="B7" s="40" t="s">
        <v>35</v>
      </c>
    </row>
    <row r="8" spans="1:2" ht="12.75" customHeight="1" x14ac:dyDescent="0.15">
      <c r="A8" s="40" t="s">
        <v>197</v>
      </c>
      <c r="B8" s="40" t="s">
        <v>39</v>
      </c>
    </row>
    <row r="9" spans="1:2" ht="12.75" customHeight="1" x14ac:dyDescent="0.15">
      <c r="A9" s="40" t="s">
        <v>139</v>
      </c>
      <c r="B9" s="40" t="s">
        <v>209</v>
      </c>
    </row>
    <row r="10" spans="1:2" ht="12.75" customHeight="1" x14ac:dyDescent="0.15">
      <c r="A10" s="40" t="s">
        <v>140</v>
      </c>
      <c r="B10" s="40" t="s">
        <v>208</v>
      </c>
    </row>
    <row r="11" spans="1:2" ht="12.75" customHeight="1" x14ac:dyDescent="0.15">
      <c r="A11" s="40" t="s">
        <v>195</v>
      </c>
      <c r="B11" s="41" t="s">
        <v>202</v>
      </c>
    </row>
    <row r="12" spans="1:2" x14ac:dyDescent="0.15">
      <c r="A12" s="40" t="s">
        <v>130</v>
      </c>
      <c r="B12" s="40" t="s">
        <v>206</v>
      </c>
    </row>
    <row r="13" spans="1:2" x14ac:dyDescent="0.15">
      <c r="A13" s="40" t="s">
        <v>31</v>
      </c>
      <c r="B13" s="40" t="s">
        <v>32</v>
      </c>
    </row>
    <row r="14" spans="1:2" ht="12.75" customHeight="1" x14ac:dyDescent="0.15">
      <c r="A14" s="40" t="s">
        <v>194</v>
      </c>
      <c r="B14" s="40" t="s">
        <v>200</v>
      </c>
    </row>
    <row r="15" spans="1:2" ht="15" customHeight="1" x14ac:dyDescent="0.15">
      <c r="A15" s="40" t="s">
        <v>198</v>
      </c>
      <c r="B15" s="40" t="s">
        <v>199</v>
      </c>
    </row>
    <row r="16" spans="1:2" ht="12.75" customHeight="1" x14ac:dyDescent="0.15">
      <c r="A16" s="40" t="s">
        <v>196</v>
      </c>
      <c r="B16" s="41" t="s">
        <v>203</v>
      </c>
    </row>
    <row r="17" spans="1:2" ht="12.75" customHeight="1" x14ac:dyDescent="0.15">
      <c r="A17" s="40" t="s">
        <v>138</v>
      </c>
      <c r="B17" s="40" t="s">
        <v>207</v>
      </c>
    </row>
    <row r="18" spans="1:2" ht="12.75" customHeight="1" x14ac:dyDescent="0.15">
      <c r="A18" s="40" t="s">
        <v>129</v>
      </c>
      <c r="B18" s="40" t="s">
        <v>205</v>
      </c>
    </row>
    <row r="19" spans="1:2" ht="25.5" x14ac:dyDescent="0.15">
      <c r="A19" s="40" t="s">
        <v>193</v>
      </c>
      <c r="B19" s="41" t="s">
        <v>201</v>
      </c>
    </row>
    <row r="20" spans="1:2" ht="12.75" customHeight="1" x14ac:dyDescent="0.15">
      <c r="A20" s="40" t="s">
        <v>128</v>
      </c>
      <c r="B20" s="41" t="s">
        <v>204</v>
      </c>
    </row>
    <row r="21" spans="1:2" x14ac:dyDescent="0.15">
      <c r="A21" s="40" t="s">
        <v>115</v>
      </c>
      <c r="B21" s="40" t="s">
        <v>38</v>
      </c>
    </row>
    <row r="22" spans="1:2" x14ac:dyDescent="0.15">
      <c r="A22" s="40" t="s">
        <v>33</v>
      </c>
      <c r="B22" s="40" t="s">
        <v>34</v>
      </c>
    </row>
    <row r="23" spans="1:2" x14ac:dyDescent="0.15">
      <c r="A23" s="40" t="s">
        <v>36</v>
      </c>
      <c r="B23" s="40" t="s">
        <v>37</v>
      </c>
    </row>
    <row r="24" spans="1:2" ht="12.75" x14ac:dyDescent="0.15">
      <c r="A24" s="60" t="s">
        <v>190</v>
      </c>
      <c r="B24" s="61"/>
    </row>
    <row r="25" spans="1:2" ht="12.75" x14ac:dyDescent="0.2">
      <c r="A25" s="62" t="s">
        <v>141</v>
      </c>
      <c r="B25" s="62" t="s">
        <v>210</v>
      </c>
    </row>
    <row r="26" spans="1:2" ht="12.75" x14ac:dyDescent="0.2">
      <c r="A26" s="63" t="s">
        <v>143</v>
      </c>
      <c r="B26" s="63" t="s">
        <v>211</v>
      </c>
    </row>
    <row r="27" spans="1:2" ht="12.75" x14ac:dyDescent="0.2">
      <c r="A27" s="63" t="s">
        <v>142</v>
      </c>
      <c r="B27" s="63" t="s">
        <v>212</v>
      </c>
    </row>
    <row r="28" spans="1:2" ht="12.75" x14ac:dyDescent="0.2">
      <c r="A28" s="63" t="s">
        <v>133</v>
      </c>
      <c r="B28" s="63" t="s">
        <v>216</v>
      </c>
    </row>
    <row r="29" spans="1:2" ht="12.75" x14ac:dyDescent="0.2">
      <c r="A29" s="63" t="s">
        <v>135</v>
      </c>
      <c r="B29" s="63" t="s">
        <v>217</v>
      </c>
    </row>
    <row r="30" spans="1:2" ht="12.75" x14ac:dyDescent="0.2">
      <c r="A30" s="63" t="s">
        <v>137</v>
      </c>
      <c r="B30" s="63" t="s">
        <v>218</v>
      </c>
    </row>
    <row r="31" spans="1:2" ht="12.75" x14ac:dyDescent="0.15">
      <c r="A31" s="41" t="s">
        <v>131</v>
      </c>
      <c r="B31" s="40" t="s">
        <v>213</v>
      </c>
    </row>
    <row r="32" spans="1:2" ht="12.75" x14ac:dyDescent="0.15">
      <c r="A32" s="41" t="s">
        <v>134</v>
      </c>
      <c r="B32" s="40" t="s">
        <v>219</v>
      </c>
    </row>
    <row r="33" spans="1:2" ht="25.5" x14ac:dyDescent="0.15">
      <c r="A33" s="41" t="s">
        <v>132</v>
      </c>
      <c r="B33" s="40" t="s">
        <v>214</v>
      </c>
    </row>
    <row r="34" spans="1:2" ht="25.5" x14ac:dyDescent="0.15">
      <c r="A34" s="41" t="s">
        <v>136</v>
      </c>
      <c r="B34" s="40" t="s">
        <v>220</v>
      </c>
    </row>
    <row r="35" spans="1:2" ht="12.75" x14ac:dyDescent="0.15">
      <c r="A35" s="41" t="s">
        <v>191</v>
      </c>
      <c r="B35" s="40" t="s">
        <v>215</v>
      </c>
    </row>
    <row r="36" spans="1:2" ht="12.75" x14ac:dyDescent="0.15">
      <c r="A36" s="41" t="s">
        <v>192</v>
      </c>
      <c r="B36" s="40" t="s">
        <v>221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B6" sqref="B6:D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6" width="18" customWidth="1"/>
  </cols>
  <sheetData>
    <row r="1" spans="1:6" ht="12" thickBot="1" x14ac:dyDescent="0.25">
      <c r="A1" s="1" t="s">
        <v>40</v>
      </c>
      <c r="B1" s="1"/>
      <c r="C1" s="1"/>
      <c r="D1" s="1"/>
      <c r="E1" s="1"/>
      <c r="F1" s="1"/>
    </row>
    <row r="2" spans="1:6" ht="12.75" customHeight="1" thickTop="1" x14ac:dyDescent="0.25">
      <c r="A2" s="175" t="str">
        <f>razonsocial</f>
        <v>MI EMPRESA</v>
      </c>
      <c r="B2" s="176"/>
      <c r="C2" s="176"/>
      <c r="D2" s="176"/>
      <c r="E2" s="176"/>
      <c r="F2" s="6"/>
    </row>
    <row r="3" spans="1:6" ht="11.25" x14ac:dyDescent="0.2">
      <c r="A3" s="83" t="s">
        <v>109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2"/>
      <c r="F3" s="7"/>
    </row>
    <row r="4" spans="1:6" ht="11.25" x14ac:dyDescent="0.2">
      <c r="A4" s="84"/>
      <c r="B4" s="174"/>
      <c r="C4" s="174"/>
      <c r="D4" s="174"/>
      <c r="E4" s="2"/>
      <c r="F4" s="7"/>
    </row>
    <row r="5" spans="1:6" ht="11.25" x14ac:dyDescent="0.2">
      <c r="A5" s="83" t="s">
        <v>111</v>
      </c>
      <c r="B5" s="38" t="str">
        <f>numerodeconcurso</f>
        <v>2009/0257-0001</v>
      </c>
      <c r="C5" s="2"/>
      <c r="D5" s="43" t="s">
        <v>41</v>
      </c>
      <c r="E5" s="75">
        <f>fechadeconcurso</f>
        <v>40017</v>
      </c>
      <c r="F5" s="10"/>
    </row>
    <row r="6" spans="1:6" ht="11.25" customHeight="1" x14ac:dyDescent="0.2">
      <c r="A6" s="83" t="s">
        <v>110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43" t="s">
        <v>117</v>
      </c>
      <c r="F6" s="42" t="str">
        <f>plazocalculado&amp;" días"</f>
        <v>153 días</v>
      </c>
    </row>
    <row r="7" spans="1:6" ht="11.25" x14ac:dyDescent="0.2">
      <c r="A7" s="84"/>
      <c r="B7" s="177"/>
      <c r="C7" s="177"/>
      <c r="D7" s="177"/>
      <c r="E7" s="43" t="s">
        <v>118</v>
      </c>
      <c r="F7" s="89">
        <f>fechainicio</f>
        <v>40026</v>
      </c>
    </row>
    <row r="8" spans="1:6" ht="11.25" x14ac:dyDescent="0.2">
      <c r="A8" s="84"/>
      <c r="B8" s="177"/>
      <c r="C8" s="177"/>
      <c r="D8" s="177"/>
      <c r="E8" s="43" t="s">
        <v>119</v>
      </c>
      <c r="F8" s="89">
        <f>fechaterminacion</f>
        <v>40178</v>
      </c>
    </row>
    <row r="9" spans="1:6" ht="11.25" x14ac:dyDescent="0.2">
      <c r="A9" s="84"/>
      <c r="B9" s="177"/>
      <c r="C9" s="177"/>
      <c r="D9" s="177"/>
      <c r="E9" s="170"/>
      <c r="F9" s="89"/>
    </row>
    <row r="10" spans="1:6" ht="12" thickBot="1" x14ac:dyDescent="0.25">
      <c r="A10" s="85" t="s">
        <v>112</v>
      </c>
      <c r="B10" s="39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78"/>
    </row>
    <row r="11" spans="1:6" thickTop="1" thickBot="1" x14ac:dyDescent="0.25">
      <c r="A11" s="3" t="s">
        <v>55</v>
      </c>
      <c r="B11" s="3"/>
      <c r="C11" s="3"/>
      <c r="D11" s="3"/>
      <c r="E11" s="3"/>
      <c r="F11" s="3"/>
    </row>
    <row r="12" spans="1:6" ht="10.5" thickTop="1" thickBot="1" x14ac:dyDescent="0.2">
      <c r="A12" s="124" t="s">
        <v>43</v>
      </c>
      <c r="B12" s="125" t="s">
        <v>44</v>
      </c>
      <c r="C12" s="125" t="s">
        <v>45</v>
      </c>
      <c r="D12" s="125" t="s">
        <v>46</v>
      </c>
      <c r="E12" s="125" t="s">
        <v>47</v>
      </c>
      <c r="F12" s="125" t="s">
        <v>49</v>
      </c>
    </row>
    <row r="13" spans="1:6" ht="9.75" thickTop="1" x14ac:dyDescent="0.15">
      <c r="A13" s="103" t="s">
        <v>50</v>
      </c>
      <c r="B13" s="103"/>
      <c r="C13" s="103"/>
      <c r="D13" s="103"/>
      <c r="E13" s="103"/>
      <c r="F13" s="103"/>
    </row>
    <row r="14" spans="1:6" ht="9" x14ac:dyDescent="0.15">
      <c r="A14" s="163" t="s">
        <v>116</v>
      </c>
      <c r="B14" s="106" t="s">
        <v>114</v>
      </c>
      <c r="C14" s="164" t="s">
        <v>33</v>
      </c>
      <c r="D14" s="165" t="s">
        <v>36</v>
      </c>
      <c r="E14" s="166" t="s">
        <v>193</v>
      </c>
      <c r="F14" s="166" t="s">
        <v>195</v>
      </c>
    </row>
    <row r="15" spans="1:6" ht="9" x14ac:dyDescent="0.15">
      <c r="A15" s="103"/>
      <c r="B15" s="103"/>
      <c r="C15" s="103"/>
      <c r="D15" s="108" t="s">
        <v>57</v>
      </c>
      <c r="E15" s="103"/>
      <c r="F15" s="167" t="s">
        <v>54</v>
      </c>
    </row>
  </sheetData>
  <mergeCells count="3">
    <mergeCell ref="B3:D4"/>
    <mergeCell ref="A2:E2"/>
    <mergeCell ref="B6:D9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showZeros="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6" width="18" customWidth="1"/>
    <col min="7" max="7" width="13.796875" customWidth="1"/>
  </cols>
  <sheetData>
    <row r="1" spans="1:8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2.75" customHeight="1" thickTop="1" x14ac:dyDescent="0.2">
      <c r="A2" s="175" t="str">
        <f>razonsocial</f>
        <v>MI EMPRESA</v>
      </c>
      <c r="B2" s="176"/>
      <c r="C2" s="176"/>
      <c r="D2" s="176"/>
      <c r="E2" s="176"/>
      <c r="F2" s="79"/>
      <c r="G2" s="80"/>
    </row>
    <row r="3" spans="1:8" ht="11.25" x14ac:dyDescent="0.2">
      <c r="A3" s="83" t="s">
        <v>109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2"/>
      <c r="G3" s="7"/>
    </row>
    <row r="4" spans="1:8" ht="11.25" x14ac:dyDescent="0.2">
      <c r="A4" s="84"/>
      <c r="B4" s="174"/>
      <c r="C4" s="174"/>
      <c r="D4" s="174"/>
      <c r="E4" s="174"/>
      <c r="F4" s="2"/>
      <c r="G4" s="7"/>
    </row>
    <row r="5" spans="1:8" ht="11.25" x14ac:dyDescent="0.2">
      <c r="A5" s="83" t="s">
        <v>111</v>
      </c>
      <c r="B5" s="38" t="str">
        <f>numerodeconcurso</f>
        <v>2009/0257-0001</v>
      </c>
      <c r="D5" s="43" t="s">
        <v>41</v>
      </c>
      <c r="E5" s="75">
        <f>fechadeconcurso</f>
        <v>40017</v>
      </c>
      <c r="G5" s="7"/>
    </row>
    <row r="6" spans="1:8" ht="11.25" customHeight="1" x14ac:dyDescent="0.2">
      <c r="A6" s="83" t="s">
        <v>110</v>
      </c>
      <c r="B6" s="1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9"/>
      <c r="D6" s="179"/>
      <c r="E6" s="179"/>
      <c r="F6" s="43" t="s">
        <v>117</v>
      </c>
      <c r="G6" s="90" t="str">
        <f>plazocalculado&amp;" días"</f>
        <v>153 días</v>
      </c>
      <c r="H6" s="91"/>
    </row>
    <row r="7" spans="1:8" ht="11.25" x14ac:dyDescent="0.2">
      <c r="A7" s="84"/>
      <c r="B7" s="179"/>
      <c r="C7" s="179"/>
      <c r="D7" s="179"/>
      <c r="E7" s="179"/>
      <c r="F7" s="43" t="s">
        <v>118</v>
      </c>
      <c r="G7" s="89">
        <f>fechainicio</f>
        <v>40026</v>
      </c>
    </row>
    <row r="8" spans="1:8" ht="11.25" x14ac:dyDescent="0.2">
      <c r="A8" s="84"/>
      <c r="B8" s="179"/>
      <c r="C8" s="179"/>
      <c r="D8" s="179"/>
      <c r="E8" s="179"/>
      <c r="F8" s="43" t="s">
        <v>119</v>
      </c>
      <c r="G8" s="89">
        <f>fechaterminacion</f>
        <v>40178</v>
      </c>
    </row>
    <row r="9" spans="1:8" ht="11.25" x14ac:dyDescent="0.2">
      <c r="A9" s="84"/>
      <c r="B9" s="179"/>
      <c r="C9" s="179"/>
      <c r="D9" s="179"/>
      <c r="E9" s="179"/>
      <c r="F9" s="170"/>
      <c r="G9" s="89"/>
    </row>
    <row r="10" spans="1:8" ht="12" thickBot="1" x14ac:dyDescent="0.25">
      <c r="A10" s="85" t="s">
        <v>112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1"/>
      <c r="G10" s="9"/>
    </row>
    <row r="11" spans="1:8" thickTop="1" thickBot="1" x14ac:dyDescent="0.25">
      <c r="A11" s="178" t="s">
        <v>55</v>
      </c>
      <c r="B11" s="178"/>
      <c r="C11" s="178"/>
      <c r="D11" s="178"/>
      <c r="E11" s="178"/>
      <c r="F11" s="178"/>
      <c r="G11" s="178"/>
    </row>
    <row r="12" spans="1:8" ht="10.5" thickTop="1" thickBot="1" x14ac:dyDescent="0.2">
      <c r="A12" s="101" t="s">
        <v>43</v>
      </c>
      <c r="B12" s="102" t="s">
        <v>44</v>
      </c>
      <c r="C12" s="102" t="s">
        <v>45</v>
      </c>
      <c r="D12" s="102" t="s">
        <v>46</v>
      </c>
      <c r="E12" s="102" t="s">
        <v>47</v>
      </c>
      <c r="F12" s="102" t="s">
        <v>49</v>
      </c>
      <c r="G12" s="149" t="s">
        <v>56</v>
      </c>
    </row>
    <row r="13" spans="1:8" ht="9" x14ac:dyDescent="0.15">
      <c r="A13" s="103" t="s">
        <v>50</v>
      </c>
      <c r="B13" s="103"/>
      <c r="C13" s="103"/>
      <c r="D13" s="103"/>
      <c r="E13" s="103"/>
      <c r="F13" s="103"/>
      <c r="G13" s="103"/>
    </row>
    <row r="14" spans="1:8" ht="9" x14ac:dyDescent="0.15">
      <c r="A14" s="105" t="s">
        <v>113</v>
      </c>
      <c r="B14" s="106" t="s">
        <v>114</v>
      </c>
      <c r="C14" s="107" t="s">
        <v>33</v>
      </c>
      <c r="D14" s="108" t="s">
        <v>36</v>
      </c>
      <c r="E14" s="109" t="s">
        <v>193</v>
      </c>
      <c r="F14" s="109" t="s">
        <v>195</v>
      </c>
      <c r="G14" s="110" t="s">
        <v>194</v>
      </c>
    </row>
    <row r="15" spans="1:8" ht="9" x14ac:dyDescent="0.15">
      <c r="A15" s="103"/>
      <c r="B15" s="103"/>
      <c r="C15" s="103"/>
      <c r="D15" s="103"/>
      <c r="E15" s="103"/>
      <c r="F15" s="103"/>
      <c r="G15" s="162" t="s">
        <v>54</v>
      </c>
    </row>
    <row r="16" spans="1:8" ht="9" x14ac:dyDescent="0.15"/>
  </sheetData>
  <mergeCells count="4">
    <mergeCell ref="A2:E2"/>
    <mergeCell ref="B3:E4"/>
    <mergeCell ref="A11:G11"/>
    <mergeCell ref="B6:E9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showZeros="0" zoomScaleNormal="100" workbookViewId="0">
      <selection activeCell="I8" sqref="I8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5" width="18" customWidth="1"/>
    <col min="6" max="6" width="12.19921875" bestFit="1" customWidth="1"/>
    <col min="7" max="7" width="13.59765625" bestFit="1" customWidth="1"/>
    <col min="8" max="8" width="19.59765625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5" t="str">
        <f>razonsocial</f>
        <v>MI EMPRESA</v>
      </c>
      <c r="B2" s="176"/>
      <c r="C2" s="176"/>
      <c r="D2" s="176"/>
      <c r="E2" s="176"/>
      <c r="F2" s="88"/>
      <c r="G2" s="86"/>
      <c r="H2" s="80"/>
    </row>
    <row r="3" spans="1:9" ht="11.25" x14ac:dyDescent="0.2">
      <c r="A3" s="83" t="s">
        <v>109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87"/>
      <c r="G3" s="2"/>
      <c r="H3" s="10"/>
    </row>
    <row r="4" spans="1:9" ht="11.25" x14ac:dyDescent="0.2">
      <c r="A4" s="84"/>
      <c r="B4" s="174"/>
      <c r="C4" s="174"/>
      <c r="D4" s="174"/>
      <c r="E4" s="174"/>
      <c r="F4" s="87"/>
      <c r="G4" s="2"/>
      <c r="H4" s="10"/>
    </row>
    <row r="5" spans="1:9" ht="11.25" x14ac:dyDescent="0.2">
      <c r="A5" s="83" t="s">
        <v>111</v>
      </c>
      <c r="B5" s="38" t="str">
        <f>numerodeconcurso</f>
        <v>2009/0257-0001</v>
      </c>
      <c r="E5" s="43" t="s">
        <v>41</v>
      </c>
      <c r="F5" s="75">
        <f>fechadeconcurso</f>
        <v>40017</v>
      </c>
      <c r="I5" s="91"/>
    </row>
    <row r="6" spans="1:9" ht="11.25" customHeight="1" x14ac:dyDescent="0.2">
      <c r="A6" s="83" t="s">
        <v>110</v>
      </c>
      <c r="B6" s="1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9"/>
      <c r="D6" s="179"/>
      <c r="E6" s="179"/>
      <c r="F6" s="179"/>
      <c r="G6" s="43" t="s">
        <v>117</v>
      </c>
      <c r="H6" s="92" t="str">
        <f>plazocalculado&amp;" días"</f>
        <v>153 días</v>
      </c>
    </row>
    <row r="7" spans="1:9" ht="11.25" x14ac:dyDescent="0.2">
      <c r="A7" s="84"/>
      <c r="B7" s="179"/>
      <c r="C7" s="179"/>
      <c r="D7" s="179"/>
      <c r="E7" s="179"/>
      <c r="F7" s="179"/>
      <c r="G7" s="43" t="s">
        <v>118</v>
      </c>
      <c r="H7" s="89">
        <f>fechainicio</f>
        <v>40026</v>
      </c>
    </row>
    <row r="8" spans="1:9" ht="11.25" x14ac:dyDescent="0.2">
      <c r="A8" s="84"/>
      <c r="B8" s="179"/>
      <c r="C8" s="179"/>
      <c r="D8" s="179"/>
      <c r="E8" s="179"/>
      <c r="F8" s="179"/>
      <c r="G8" s="43" t="s">
        <v>119</v>
      </c>
      <c r="H8" s="89">
        <f>fechaterminacion</f>
        <v>40178</v>
      </c>
    </row>
    <row r="9" spans="1:9" ht="11.25" x14ac:dyDescent="0.2">
      <c r="A9" s="84"/>
      <c r="B9" s="179"/>
      <c r="C9" s="179"/>
      <c r="D9" s="179"/>
      <c r="E9" s="179"/>
      <c r="F9" s="179"/>
      <c r="G9" s="170"/>
      <c r="H9" s="89"/>
    </row>
    <row r="10" spans="1:9" ht="12" thickBot="1" x14ac:dyDescent="0.25">
      <c r="A10" s="85" t="s">
        <v>112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78"/>
    </row>
    <row r="11" spans="1:9" thickTop="1" thickBot="1" x14ac:dyDescent="0.25">
      <c r="A11" s="178" t="s">
        <v>251</v>
      </c>
      <c r="B11" s="178"/>
      <c r="C11" s="178"/>
      <c r="D11" s="178"/>
      <c r="E11" s="178"/>
      <c r="F11" s="178"/>
      <c r="G11" s="178"/>
      <c r="H11" s="178"/>
    </row>
    <row r="12" spans="1:9" ht="10.5" thickTop="1" thickBot="1" x14ac:dyDescent="0.2">
      <c r="A12" s="124" t="s">
        <v>43</v>
      </c>
      <c r="B12" s="125" t="s">
        <v>44</v>
      </c>
      <c r="C12" s="125" t="s">
        <v>45</v>
      </c>
      <c r="D12" s="125" t="s">
        <v>46</v>
      </c>
      <c r="E12" s="125" t="s">
        <v>47</v>
      </c>
      <c r="F12" s="182" t="s">
        <v>48</v>
      </c>
      <c r="G12" s="183"/>
      <c r="H12" s="126" t="s">
        <v>49</v>
      </c>
    </row>
    <row r="13" spans="1:9" ht="9.75" thickTop="1" x14ac:dyDescent="0.15">
      <c r="A13" s="103" t="s">
        <v>50</v>
      </c>
      <c r="B13" s="103"/>
      <c r="C13" s="103"/>
      <c r="D13" s="103"/>
      <c r="E13" s="103"/>
      <c r="F13" s="188"/>
      <c r="G13" s="188"/>
      <c r="H13" s="103"/>
    </row>
    <row r="14" spans="1:9" ht="9" x14ac:dyDescent="0.15">
      <c r="A14" s="105" t="s">
        <v>113</v>
      </c>
      <c r="B14" s="106" t="s">
        <v>114</v>
      </c>
      <c r="C14" s="152" t="s">
        <v>33</v>
      </c>
      <c r="D14" s="108" t="s">
        <v>36</v>
      </c>
      <c r="E14" s="109" t="s">
        <v>193</v>
      </c>
      <c r="F14" s="184" t="s">
        <v>196</v>
      </c>
      <c r="G14" s="184"/>
      <c r="H14" s="109" t="s">
        <v>195</v>
      </c>
    </row>
    <row r="15" spans="1:9" ht="9" x14ac:dyDescent="0.15">
      <c r="A15" s="103" t="s">
        <v>51</v>
      </c>
      <c r="B15" s="103"/>
      <c r="C15" s="103"/>
      <c r="D15" s="103"/>
      <c r="E15" s="103"/>
      <c r="F15" s="185"/>
      <c r="G15" s="185"/>
      <c r="H15" s="104"/>
    </row>
    <row r="16" spans="1:9" ht="9" x14ac:dyDescent="0.15">
      <c r="A16" s="153"/>
      <c r="B16" s="154"/>
      <c r="C16" s="154"/>
      <c r="D16" s="154"/>
      <c r="E16" s="154"/>
      <c r="F16" s="186" t="s">
        <v>120</v>
      </c>
      <c r="G16" s="186"/>
      <c r="H16" s="155" t="s">
        <v>142</v>
      </c>
    </row>
    <row r="17" spans="1:8" ht="9" x14ac:dyDescent="0.15">
      <c r="A17" s="156"/>
      <c r="B17" s="157" t="str">
        <f>cargo&amp;": "&amp;responsable</f>
        <v>DIRECTOR GENERAL: ENCARGADO CORRESPONDIENTE</v>
      </c>
      <c r="C17" s="104"/>
      <c r="D17" s="104"/>
      <c r="E17" s="104"/>
      <c r="F17" s="187" t="s">
        <v>121</v>
      </c>
      <c r="G17" s="187"/>
      <c r="H17" s="158" t="s">
        <v>141</v>
      </c>
    </row>
    <row r="18" spans="1:8" ht="9" x14ac:dyDescent="0.15">
      <c r="A18" s="159"/>
      <c r="B18" s="160"/>
      <c r="C18" s="160"/>
      <c r="D18" s="160"/>
      <c r="E18" s="160"/>
      <c r="F18" s="180" t="s">
        <v>53</v>
      </c>
      <c r="G18" s="180"/>
      <c r="H18" s="161" t="s">
        <v>143</v>
      </c>
    </row>
    <row r="19" spans="1:8" ht="12.75" customHeight="1" x14ac:dyDescent="0.15">
      <c r="A19" s="103"/>
      <c r="B19" s="103"/>
      <c r="C19" s="103"/>
      <c r="D19" s="103"/>
      <c r="E19" s="103"/>
      <c r="F19" s="181"/>
      <c r="G19" s="181"/>
      <c r="H19" s="103" t="s">
        <v>54</v>
      </c>
    </row>
    <row r="20" spans="1:8" ht="9" x14ac:dyDescent="0.15"/>
  </sheetData>
  <mergeCells count="12">
    <mergeCell ref="A2:E2"/>
    <mergeCell ref="B3:E4"/>
    <mergeCell ref="A11:H11"/>
    <mergeCell ref="F18:G18"/>
    <mergeCell ref="F19:G19"/>
    <mergeCell ref="F12:G12"/>
    <mergeCell ref="F14:G14"/>
    <mergeCell ref="F15:G15"/>
    <mergeCell ref="F16:G16"/>
    <mergeCell ref="F17:G17"/>
    <mergeCell ref="F13:G13"/>
    <mergeCell ref="B6:F9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showZeros="0" workbookViewId="0">
      <selection activeCell="B6" sqref="B6:F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5" width="18" customWidth="1"/>
    <col min="6" max="6" width="12.19921875" bestFit="1" customWidth="1"/>
    <col min="7" max="7" width="13.59765625" bestFit="1" customWidth="1"/>
    <col min="8" max="8" width="18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5" t="str">
        <f>razonsocial</f>
        <v>MI EMPRESA</v>
      </c>
      <c r="B2" s="176"/>
      <c r="C2" s="176"/>
      <c r="D2" s="176"/>
      <c r="E2" s="176"/>
      <c r="F2" s="88"/>
      <c r="G2" s="79"/>
      <c r="H2" s="80"/>
    </row>
    <row r="3" spans="1:9" ht="11.25" x14ac:dyDescent="0.2">
      <c r="A3" s="83" t="s">
        <v>109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87"/>
      <c r="G3" s="2"/>
      <c r="H3" s="10"/>
    </row>
    <row r="4" spans="1:9" ht="11.25" x14ac:dyDescent="0.2">
      <c r="A4" s="84"/>
      <c r="B4" s="174"/>
      <c r="C4" s="174"/>
      <c r="D4" s="174"/>
      <c r="E4" s="174"/>
      <c r="F4" s="87"/>
      <c r="G4" s="2"/>
      <c r="H4" s="10"/>
    </row>
    <row r="5" spans="1:9" ht="11.25" x14ac:dyDescent="0.2">
      <c r="A5" s="83" t="s">
        <v>111</v>
      </c>
      <c r="B5" s="38" t="str">
        <f>numerodeconcurso</f>
        <v>2009/0257-0001</v>
      </c>
      <c r="E5" s="43" t="s">
        <v>41</v>
      </c>
      <c r="F5" s="75">
        <f>fechadeconcurso</f>
        <v>40017</v>
      </c>
      <c r="I5" s="91"/>
    </row>
    <row r="6" spans="1:9" ht="11.25" customHeight="1" x14ac:dyDescent="0.2">
      <c r="A6" s="83" t="s">
        <v>110</v>
      </c>
      <c r="B6" s="1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9"/>
      <c r="D6" s="179"/>
      <c r="E6" s="179"/>
      <c r="F6" s="179"/>
      <c r="G6" s="43" t="s">
        <v>117</v>
      </c>
      <c r="H6" s="92" t="str">
        <f>plazocalculado&amp;" días"</f>
        <v>153 días</v>
      </c>
    </row>
    <row r="7" spans="1:9" ht="11.25" x14ac:dyDescent="0.2">
      <c r="A7" s="84"/>
      <c r="B7" s="179"/>
      <c r="C7" s="179"/>
      <c r="D7" s="179"/>
      <c r="E7" s="179"/>
      <c r="F7" s="179"/>
      <c r="G7" s="43" t="s">
        <v>118</v>
      </c>
      <c r="H7" s="89">
        <f>fechainicio</f>
        <v>40026</v>
      </c>
    </row>
    <row r="8" spans="1:9" ht="11.25" x14ac:dyDescent="0.2">
      <c r="A8" s="84"/>
      <c r="B8" s="179"/>
      <c r="C8" s="179"/>
      <c r="D8" s="179"/>
      <c r="E8" s="179"/>
      <c r="F8" s="179"/>
      <c r="G8" s="43" t="s">
        <v>119</v>
      </c>
      <c r="H8" s="89">
        <f>fechaterminacion</f>
        <v>40178</v>
      </c>
    </row>
    <row r="9" spans="1:9" ht="11.25" x14ac:dyDescent="0.2">
      <c r="A9" s="84"/>
      <c r="B9" s="179"/>
      <c r="C9" s="179"/>
      <c r="D9" s="179"/>
      <c r="E9" s="179"/>
      <c r="F9" s="179"/>
      <c r="G9" s="170"/>
      <c r="H9" s="89"/>
    </row>
    <row r="10" spans="1:9" ht="12" thickBot="1" x14ac:dyDescent="0.25">
      <c r="A10" s="85" t="s">
        <v>112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78"/>
    </row>
    <row r="11" spans="1:9" thickTop="1" thickBot="1" x14ac:dyDescent="0.25">
      <c r="A11" s="178" t="s">
        <v>42</v>
      </c>
      <c r="B11" s="178"/>
      <c r="C11" s="178"/>
      <c r="D11" s="178"/>
      <c r="E11" s="178"/>
      <c r="F11" s="178"/>
      <c r="G11" s="178"/>
      <c r="H11" s="178"/>
    </row>
    <row r="12" spans="1:9" ht="10.5" thickTop="1" thickBot="1" x14ac:dyDescent="0.2">
      <c r="A12" s="124" t="s">
        <v>43</v>
      </c>
      <c r="B12" s="125" t="s">
        <v>44</v>
      </c>
      <c r="C12" s="125" t="s">
        <v>45</v>
      </c>
      <c r="D12" s="125" t="s">
        <v>46</v>
      </c>
      <c r="E12" s="125" t="s">
        <v>47</v>
      </c>
      <c r="F12" s="182" t="s">
        <v>48</v>
      </c>
      <c r="G12" s="183"/>
      <c r="H12" s="126" t="s">
        <v>49</v>
      </c>
    </row>
    <row r="13" spans="1:9" ht="9.75" thickTop="1" x14ac:dyDescent="0.15">
      <c r="A13" s="103" t="s">
        <v>50</v>
      </c>
      <c r="B13" s="103"/>
      <c r="C13" s="103"/>
      <c r="D13" s="103"/>
      <c r="E13" s="103"/>
      <c r="F13" s="188"/>
      <c r="G13" s="188"/>
      <c r="H13" s="103"/>
    </row>
    <row r="14" spans="1:9" ht="9" x14ac:dyDescent="0.15">
      <c r="A14" s="105" t="s">
        <v>116</v>
      </c>
      <c r="B14" s="106" t="s">
        <v>114</v>
      </c>
      <c r="C14" s="152" t="s">
        <v>33</v>
      </c>
      <c r="D14" s="108" t="s">
        <v>36</v>
      </c>
      <c r="E14" s="109" t="s">
        <v>193</v>
      </c>
      <c r="F14" s="184" t="s">
        <v>196</v>
      </c>
      <c r="G14" s="184"/>
      <c r="H14" s="109" t="s">
        <v>195</v>
      </c>
    </row>
    <row r="15" spans="1:9" ht="9" x14ac:dyDescent="0.15">
      <c r="A15" s="103" t="s">
        <v>51</v>
      </c>
      <c r="B15" s="103"/>
      <c r="C15" s="103"/>
      <c r="D15" s="103"/>
      <c r="E15" s="103"/>
      <c r="F15" s="185"/>
      <c r="G15" s="185"/>
      <c r="H15" s="104"/>
    </row>
    <row r="16" spans="1:9" ht="9" x14ac:dyDescent="0.15">
      <c r="A16" s="153"/>
      <c r="B16" s="154"/>
      <c r="C16" s="154"/>
      <c r="D16" s="154"/>
      <c r="E16" s="154"/>
      <c r="F16" s="186" t="s">
        <v>120</v>
      </c>
      <c r="G16" s="186"/>
      <c r="H16" s="155" t="s">
        <v>142</v>
      </c>
    </row>
    <row r="17" spans="1:8" ht="9" x14ac:dyDescent="0.15">
      <c r="A17" s="156"/>
      <c r="B17" s="157" t="str">
        <f>cargo&amp;": "&amp;responsable</f>
        <v>DIRECTOR GENERAL: ENCARGADO CORRESPONDIENTE</v>
      </c>
      <c r="C17" s="104"/>
      <c r="D17" s="104"/>
      <c r="E17" s="104"/>
      <c r="F17" s="187" t="s">
        <v>121</v>
      </c>
      <c r="G17" s="187"/>
      <c r="H17" s="158" t="s">
        <v>141</v>
      </c>
    </row>
    <row r="18" spans="1:8" ht="9" x14ac:dyDescent="0.15">
      <c r="A18" s="159"/>
      <c r="B18" s="160"/>
      <c r="C18" s="160"/>
      <c r="D18" s="160"/>
      <c r="E18" s="160"/>
      <c r="F18" s="180" t="s">
        <v>53</v>
      </c>
      <c r="G18" s="180"/>
      <c r="H18" s="161" t="s">
        <v>143</v>
      </c>
    </row>
    <row r="19" spans="1:8" ht="9" x14ac:dyDescent="0.15">
      <c r="A19" s="103"/>
      <c r="B19" s="103"/>
      <c r="C19" s="103"/>
      <c r="D19" s="103"/>
      <c r="E19" s="103"/>
      <c r="F19" s="181"/>
      <c r="G19" s="181"/>
      <c r="H19" s="103" t="s">
        <v>54</v>
      </c>
    </row>
  </sheetData>
  <mergeCells count="12">
    <mergeCell ref="B6:F9"/>
    <mergeCell ref="B3:E4"/>
    <mergeCell ref="A2:E2"/>
    <mergeCell ref="A11:H11"/>
    <mergeCell ref="F12:G12"/>
    <mergeCell ref="F19:G19"/>
    <mergeCell ref="F13:G13"/>
    <mergeCell ref="F14:G14"/>
    <mergeCell ref="F15:G15"/>
    <mergeCell ref="F16:G16"/>
    <mergeCell ref="F17:G17"/>
    <mergeCell ref="F18:G18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showZeros="0" workbookViewId="0">
      <selection activeCell="N14" sqref="N14"/>
    </sheetView>
  </sheetViews>
  <sheetFormatPr baseColWidth="10" defaultColWidth="9.3984375" defaultRowHeight="12.75" customHeight="1" x14ac:dyDescent="0.15"/>
  <cols>
    <col min="1" max="1" width="16.19921875" customWidth="1"/>
    <col min="2" max="2" width="41" customWidth="1"/>
    <col min="3" max="3" width="8.3984375" customWidth="1"/>
    <col min="4" max="4" width="14" customWidth="1"/>
    <col min="5" max="5" width="18" customWidth="1"/>
    <col min="6" max="6" width="17.796875" customWidth="1"/>
    <col min="7" max="7" width="4.59765625" customWidth="1"/>
    <col min="8" max="8" width="9.59765625" customWidth="1"/>
    <col min="9" max="9" width="13.796875" bestFit="1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5">
      <c r="A2" s="175" t="str">
        <f>razonsocial</f>
        <v>MI EMPRESA</v>
      </c>
      <c r="B2" s="176"/>
      <c r="C2" s="176"/>
      <c r="D2" s="176"/>
      <c r="E2" s="176"/>
      <c r="F2" s="176"/>
      <c r="G2" s="176"/>
      <c r="H2" s="176"/>
      <c r="I2" s="6"/>
    </row>
    <row r="3" spans="1:10" ht="11.25" x14ac:dyDescent="0.2">
      <c r="A3" s="83" t="s">
        <v>109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2"/>
      <c r="I3" s="7"/>
    </row>
    <row r="4" spans="1:10" ht="11.25" x14ac:dyDescent="0.2">
      <c r="A4" s="84"/>
      <c r="B4" s="191"/>
      <c r="C4" s="191"/>
      <c r="D4" s="191"/>
      <c r="E4" s="191"/>
      <c r="F4" s="191"/>
      <c r="G4" s="191"/>
      <c r="H4" s="2"/>
      <c r="I4" s="7"/>
    </row>
    <row r="5" spans="1:10" ht="11.25" x14ac:dyDescent="0.2">
      <c r="A5" s="83" t="s">
        <v>111</v>
      </c>
      <c r="B5" s="38" t="str">
        <f>numerodeconcurso</f>
        <v>2009/0257-0001</v>
      </c>
      <c r="E5" s="43" t="s">
        <v>41</v>
      </c>
      <c r="F5" s="75">
        <f>fechadeconcurso</f>
        <v>40017</v>
      </c>
      <c r="I5" s="7"/>
    </row>
    <row r="6" spans="1:10" ht="11.25" customHeight="1" x14ac:dyDescent="0.2">
      <c r="A6" s="83" t="s">
        <v>110</v>
      </c>
      <c r="B6" s="1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9"/>
      <c r="D6" s="179"/>
      <c r="E6" s="179"/>
      <c r="F6" s="179"/>
      <c r="G6" s="190" t="s">
        <v>117</v>
      </c>
      <c r="H6" s="190"/>
      <c r="I6" s="2" t="str">
        <f>plazocalculado&amp;" días"</f>
        <v>153 días</v>
      </c>
      <c r="J6" s="91"/>
    </row>
    <row r="7" spans="1:10" ht="11.25" x14ac:dyDescent="0.2">
      <c r="A7" s="84"/>
      <c r="B7" s="179"/>
      <c r="C7" s="179"/>
      <c r="D7" s="179"/>
      <c r="E7" s="179"/>
      <c r="F7" s="179"/>
      <c r="G7" s="190" t="s">
        <v>118</v>
      </c>
      <c r="H7" s="190"/>
      <c r="I7" s="89">
        <f>fechainicio</f>
        <v>40026</v>
      </c>
    </row>
    <row r="8" spans="1:10" ht="11.25" x14ac:dyDescent="0.2">
      <c r="A8" s="84"/>
      <c r="B8" s="179"/>
      <c r="C8" s="179"/>
      <c r="D8" s="179"/>
      <c r="E8" s="179"/>
      <c r="F8" s="179"/>
      <c r="G8" s="190" t="s">
        <v>119</v>
      </c>
      <c r="H8" s="190"/>
      <c r="I8" s="89">
        <f>fechaterminacion</f>
        <v>40178</v>
      </c>
    </row>
    <row r="9" spans="1:10" ht="11.25" x14ac:dyDescent="0.2">
      <c r="A9" s="84"/>
      <c r="B9" s="179"/>
      <c r="C9" s="179"/>
      <c r="D9" s="179"/>
      <c r="E9" s="179"/>
      <c r="F9" s="179"/>
      <c r="G9" s="170"/>
      <c r="H9" s="170"/>
      <c r="I9" s="89"/>
    </row>
    <row r="10" spans="1:10" ht="12" thickBot="1" x14ac:dyDescent="0.25">
      <c r="A10" s="85" t="s">
        <v>112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9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</row>
    <row r="12" spans="1:10" ht="10.5" thickTop="1" thickBot="1" x14ac:dyDescent="0.2">
      <c r="A12" s="101" t="s">
        <v>43</v>
      </c>
      <c r="B12" s="102" t="s">
        <v>44</v>
      </c>
      <c r="C12" s="102" t="s">
        <v>45</v>
      </c>
      <c r="D12" s="102" t="s">
        <v>46</v>
      </c>
      <c r="E12" s="102" t="s">
        <v>47</v>
      </c>
      <c r="F12" s="192" t="s">
        <v>49</v>
      </c>
      <c r="G12" s="193"/>
      <c r="H12" s="102" t="s">
        <v>56</v>
      </c>
      <c r="I12" s="149" t="s">
        <v>246</v>
      </c>
    </row>
    <row r="13" spans="1:10" ht="9.75" thickTop="1" x14ac:dyDescent="0.15">
      <c r="A13" s="103" t="s">
        <v>50</v>
      </c>
      <c r="B13" s="103"/>
      <c r="C13" s="103"/>
      <c r="D13" s="103"/>
      <c r="E13" s="103"/>
      <c r="F13" s="188"/>
      <c r="G13" s="188"/>
      <c r="H13" s="103"/>
      <c r="I13" s="103"/>
    </row>
    <row r="14" spans="1:10" ht="9" x14ac:dyDescent="0.15">
      <c r="A14" s="105" t="s">
        <v>113</v>
      </c>
      <c r="B14" s="106" t="s">
        <v>114</v>
      </c>
      <c r="C14" s="107" t="s">
        <v>33</v>
      </c>
      <c r="D14" s="108" t="s">
        <v>36</v>
      </c>
      <c r="E14" s="109" t="s">
        <v>193</v>
      </c>
      <c r="F14" s="194" t="s">
        <v>195</v>
      </c>
      <c r="G14" s="194"/>
      <c r="H14" s="110" t="s">
        <v>194</v>
      </c>
      <c r="I14" s="103"/>
    </row>
    <row r="15" spans="1:10" ht="9" x14ac:dyDescent="0.15">
      <c r="A15" s="103"/>
      <c r="B15" s="103"/>
      <c r="C15" s="103"/>
      <c r="D15" s="103"/>
      <c r="E15" s="103"/>
      <c r="F15" s="189"/>
      <c r="G15" s="189"/>
      <c r="H15" s="103"/>
    </row>
    <row r="16" spans="1:10" ht="9" x14ac:dyDescent="0.15"/>
    <row r="18" spans="9:9" ht="12.75" customHeight="1" x14ac:dyDescent="0.15">
      <c r="I18" s="103" t="s">
        <v>54</v>
      </c>
    </row>
  </sheetData>
  <mergeCells count="10">
    <mergeCell ref="A2:H2"/>
    <mergeCell ref="B3:G4"/>
    <mergeCell ref="F12:G12"/>
    <mergeCell ref="F13:G13"/>
    <mergeCell ref="F14:G14"/>
    <mergeCell ref="F15:G15"/>
    <mergeCell ref="G6:H6"/>
    <mergeCell ref="G7:H7"/>
    <mergeCell ref="G8:H8"/>
    <mergeCell ref="B6:F9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workbookViewId="0">
      <selection activeCell="M11" sqref="M11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12" customWidth="1"/>
    <col min="4" max="4" width="14" customWidth="1"/>
    <col min="5" max="5" width="18" customWidth="1"/>
    <col min="6" max="6" width="17" customWidth="1"/>
    <col min="7" max="7" width="29" bestFit="1" customWidth="1"/>
    <col min="8" max="8" width="18" customWidth="1"/>
    <col min="9" max="9" width="17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">
      <c r="A2" s="196" t="str">
        <f>razonsocial</f>
        <v>MI EMPRESA</v>
      </c>
      <c r="B2" s="197"/>
      <c r="C2" s="197"/>
      <c r="D2" s="197"/>
      <c r="E2" s="197"/>
      <c r="F2" s="197"/>
      <c r="G2" s="197"/>
      <c r="H2" s="79"/>
      <c r="I2" s="80"/>
    </row>
    <row r="3" spans="1:10" ht="11.25" x14ac:dyDescent="0.2">
      <c r="A3" s="83" t="s">
        <v>109</v>
      </c>
      <c r="B3" s="195" t="str">
        <f>nombrecliente</f>
        <v>Sistema de Comunicaciones y Transportes, Sistema de Transporte Colectivo Metro, Administración General de Recursos, Línea 12 (Línea Dorada)</v>
      </c>
      <c r="C3" s="195"/>
      <c r="D3" s="195"/>
      <c r="E3" s="195"/>
      <c r="F3" s="195"/>
      <c r="G3" s="2"/>
      <c r="H3" s="2"/>
      <c r="I3" s="10"/>
    </row>
    <row r="4" spans="1:10" ht="11.25" x14ac:dyDescent="0.2">
      <c r="A4" s="84"/>
      <c r="B4" s="195"/>
      <c r="C4" s="195"/>
      <c r="D4" s="195"/>
      <c r="E4" s="195"/>
      <c r="F4" s="195"/>
      <c r="G4" s="2"/>
      <c r="H4" s="2"/>
      <c r="I4" s="10"/>
    </row>
    <row r="5" spans="1:10" ht="11.25" x14ac:dyDescent="0.2">
      <c r="A5" s="83" t="s">
        <v>111</v>
      </c>
      <c r="B5" s="38" t="str">
        <f>numerodeconcurso</f>
        <v>2009/0257-0001</v>
      </c>
      <c r="C5" s="2"/>
      <c r="D5" s="15"/>
      <c r="E5" s="2"/>
      <c r="G5" s="43" t="s">
        <v>41</v>
      </c>
      <c r="H5" s="75">
        <f>fechadeconcurso</f>
        <v>40017</v>
      </c>
      <c r="I5" s="7"/>
    </row>
    <row r="6" spans="1:10" ht="11.25" customHeight="1" x14ac:dyDescent="0.2">
      <c r="A6" s="83" t="s">
        <v>110</v>
      </c>
      <c r="B6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8"/>
      <c r="D6" s="198"/>
      <c r="E6" s="198"/>
      <c r="F6" s="198"/>
      <c r="G6" s="198"/>
      <c r="H6" s="43" t="s">
        <v>117</v>
      </c>
      <c r="I6" s="94" t="str">
        <f>plazocalculado&amp;" días"</f>
        <v>153 días</v>
      </c>
      <c r="J6" s="91"/>
    </row>
    <row r="7" spans="1:10" ht="11.25" x14ac:dyDescent="0.2">
      <c r="A7" s="84"/>
      <c r="B7" s="198"/>
      <c r="C7" s="198"/>
      <c r="D7" s="198"/>
      <c r="E7" s="198"/>
      <c r="F7" s="198"/>
      <c r="G7" s="198"/>
      <c r="H7" s="43" t="s">
        <v>118</v>
      </c>
      <c r="I7" s="93">
        <f>fechainicio</f>
        <v>40026</v>
      </c>
      <c r="J7" s="91"/>
    </row>
    <row r="8" spans="1:10" ht="11.25" x14ac:dyDescent="0.2">
      <c r="A8" s="84"/>
      <c r="B8" s="198"/>
      <c r="C8" s="198"/>
      <c r="D8" s="198"/>
      <c r="E8" s="198"/>
      <c r="F8" s="198"/>
      <c r="G8" s="198"/>
      <c r="H8" s="43" t="s">
        <v>119</v>
      </c>
      <c r="I8" s="93">
        <f>fechaterminacion</f>
        <v>40178</v>
      </c>
      <c r="J8" s="91"/>
    </row>
    <row r="9" spans="1:10" ht="11.25" x14ac:dyDescent="0.2">
      <c r="A9" s="84"/>
      <c r="B9" s="198"/>
      <c r="C9" s="198"/>
      <c r="D9" s="198"/>
      <c r="E9" s="198"/>
      <c r="F9" s="198"/>
      <c r="G9" s="198"/>
      <c r="H9" s="170"/>
      <c r="I9" s="93"/>
      <c r="J9" s="91"/>
    </row>
    <row r="10" spans="1:10" ht="12" thickBot="1" x14ac:dyDescent="0.25">
      <c r="A10" s="85" t="s">
        <v>112</v>
      </c>
      <c r="B10" s="39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11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  <c r="I11" s="4"/>
    </row>
    <row r="12" spans="1:10" ht="19.5" thickTop="1" thickBot="1" x14ac:dyDescent="0.2">
      <c r="A12" s="101" t="s">
        <v>43</v>
      </c>
      <c r="B12" s="102" t="s">
        <v>44</v>
      </c>
      <c r="C12" s="102" t="s">
        <v>45</v>
      </c>
      <c r="D12" s="102" t="s">
        <v>46</v>
      </c>
      <c r="E12" s="102" t="str">
        <f>"Precio "&amp;remateprimeramoneda</f>
        <v>Precio M.N.</v>
      </c>
      <c r="F12" s="102" t="str">
        <f>"Precio "&amp;rematesegundamoneda</f>
        <v>Precio USD</v>
      </c>
      <c r="G12" s="102" t="s">
        <v>48</v>
      </c>
      <c r="H12" s="148" t="str">
        <f>"Importe "&amp;primeramoneda</f>
        <v>Importe PESOS</v>
      </c>
      <c r="I12" s="150" t="str">
        <f>"Importe "&amp;segundamoneda</f>
        <v>Importe DÓLARES</v>
      </c>
    </row>
    <row r="13" spans="1:10" ht="9.75" thickTop="1" x14ac:dyDescent="0.15">
      <c r="A13" s="103" t="s">
        <v>50</v>
      </c>
      <c r="B13" s="103"/>
      <c r="C13" s="103"/>
      <c r="D13" s="103"/>
      <c r="E13" s="103"/>
      <c r="F13" s="103"/>
      <c r="G13" s="103"/>
      <c r="H13" s="103"/>
      <c r="I13" s="103"/>
    </row>
    <row r="14" spans="1:10" ht="9" x14ac:dyDescent="0.15">
      <c r="A14" s="105" t="s">
        <v>113</v>
      </c>
      <c r="B14" s="106" t="s">
        <v>114</v>
      </c>
      <c r="C14" s="107" t="s">
        <v>33</v>
      </c>
      <c r="D14" s="108" t="s">
        <v>36</v>
      </c>
      <c r="E14" s="109" t="s">
        <v>193</v>
      </c>
      <c r="F14" s="109" t="s">
        <v>128</v>
      </c>
      <c r="G14" s="151" t="s">
        <v>138</v>
      </c>
      <c r="H14" s="109" t="s">
        <v>195</v>
      </c>
      <c r="I14" s="109" t="s">
        <v>130</v>
      </c>
    </row>
    <row r="15" spans="1:10" ht="9" x14ac:dyDescent="0.15">
      <c r="A15" s="103" t="s">
        <v>51</v>
      </c>
      <c r="B15" s="103"/>
      <c r="C15" s="103"/>
      <c r="D15" s="103"/>
      <c r="E15" s="103"/>
      <c r="F15" s="103"/>
      <c r="G15" s="103"/>
      <c r="H15" s="103"/>
      <c r="I15" s="103"/>
    </row>
    <row r="16" spans="1:10" ht="9" x14ac:dyDescent="0.15">
      <c r="A16" s="127"/>
      <c r="B16" s="128"/>
      <c r="C16" s="128"/>
      <c r="D16" s="128"/>
      <c r="E16" s="128"/>
      <c r="F16" s="128"/>
      <c r="G16" s="128"/>
      <c r="H16" s="128"/>
      <c r="I16" s="129"/>
    </row>
    <row r="17" spans="1:9" ht="9" x14ac:dyDescent="0.15">
      <c r="A17" s="130"/>
      <c r="B17" s="104" t="str">
        <f>cargo&amp;": "&amp;responsable</f>
        <v>DIRECTOR GENERAL: ENCARGADO CORRESPONDIENTE</v>
      </c>
      <c r="C17" s="104"/>
      <c r="D17" s="104"/>
      <c r="E17" s="104"/>
      <c r="F17" s="104"/>
      <c r="G17" s="131" t="s">
        <v>120</v>
      </c>
      <c r="H17" s="132" t="s">
        <v>142</v>
      </c>
      <c r="I17" s="133" t="s">
        <v>137</v>
      </c>
    </row>
    <row r="18" spans="1:9" ht="9" x14ac:dyDescent="0.15">
      <c r="A18" s="130"/>
      <c r="B18" s="104"/>
      <c r="C18" s="104"/>
      <c r="D18" s="104"/>
      <c r="E18" s="104"/>
      <c r="F18" s="104"/>
      <c r="G18" s="131" t="s">
        <v>52</v>
      </c>
      <c r="H18" s="132" t="s">
        <v>141</v>
      </c>
      <c r="I18" s="133" t="s">
        <v>133</v>
      </c>
    </row>
    <row r="19" spans="1:9" ht="9" x14ac:dyDescent="0.15">
      <c r="A19" s="134"/>
      <c r="B19" s="135" t="str">
        <f>"Parcial "&amp;primeramoneda</f>
        <v>Parcial PESOS</v>
      </c>
      <c r="C19" s="136" t="s">
        <v>131</v>
      </c>
      <c r="D19" s="137"/>
      <c r="E19" s="137"/>
      <c r="F19" s="104"/>
      <c r="G19" s="104"/>
      <c r="H19" s="138"/>
      <c r="I19" s="139"/>
    </row>
    <row r="20" spans="1:9" ht="9" x14ac:dyDescent="0.15">
      <c r="A20" s="134"/>
      <c r="B20" s="135" t="str">
        <f>"Parcial "&amp;segundamoneda</f>
        <v>Parcial DÓLARES</v>
      </c>
      <c r="C20" s="136" t="s">
        <v>134</v>
      </c>
      <c r="D20" s="137"/>
      <c r="E20" s="137"/>
      <c r="F20" s="104"/>
      <c r="G20" s="104"/>
      <c r="H20" s="138"/>
      <c r="I20" s="139"/>
    </row>
    <row r="21" spans="1:9" ht="9" x14ac:dyDescent="0.15">
      <c r="A21" s="134"/>
      <c r="B21" s="135"/>
      <c r="C21" s="104"/>
      <c r="D21" s="104"/>
      <c r="E21" s="104"/>
      <c r="F21" s="104"/>
      <c r="G21" s="131" t="s">
        <v>53</v>
      </c>
      <c r="H21" s="132" t="s">
        <v>143</v>
      </c>
      <c r="I21" s="133" t="s">
        <v>135</v>
      </c>
    </row>
    <row r="22" spans="1:9" ht="9" x14ac:dyDescent="0.15">
      <c r="A22" s="134"/>
      <c r="B22" s="135" t="str">
        <f>"Acumulado "&amp;primeramoneda</f>
        <v>Acumulado PESOS</v>
      </c>
      <c r="C22" s="136" t="s">
        <v>132</v>
      </c>
      <c r="D22" s="137"/>
      <c r="E22" s="137"/>
      <c r="F22" s="104"/>
      <c r="G22" s="104"/>
      <c r="H22" s="138"/>
      <c r="I22" s="139"/>
    </row>
    <row r="23" spans="1:9" ht="9" x14ac:dyDescent="0.15">
      <c r="A23" s="140"/>
      <c r="B23" s="141" t="str">
        <f>"Acumulado "&amp;segundamoneda</f>
        <v>Acumulado DÓLARES</v>
      </c>
      <c r="C23" s="142" t="s">
        <v>136</v>
      </c>
      <c r="D23" s="143"/>
      <c r="E23" s="143"/>
      <c r="F23" s="144"/>
      <c r="G23" s="144"/>
      <c r="H23" s="145"/>
      <c r="I23" s="146"/>
    </row>
    <row r="24" spans="1:9" ht="9" x14ac:dyDescent="0.15">
      <c r="A24" s="103"/>
      <c r="B24" s="103"/>
      <c r="C24" s="103"/>
      <c r="D24" s="103"/>
      <c r="E24" s="103"/>
      <c r="F24" s="103"/>
      <c r="G24" s="103"/>
      <c r="H24" s="103"/>
      <c r="I24" s="103" t="s">
        <v>54</v>
      </c>
    </row>
    <row r="25" spans="1:9" ht="9" x14ac:dyDescent="0.15"/>
  </sheetData>
  <mergeCells count="3">
    <mergeCell ref="B3:F4"/>
    <mergeCell ref="A2:G2"/>
    <mergeCell ref="B6:G9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showZeros="0" workbookViewId="0">
      <selection activeCell="K8" sqref="K8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9.3984375" customWidth="1"/>
    <col min="4" max="4" width="14" customWidth="1"/>
    <col min="5" max="5" width="18" customWidth="1"/>
    <col min="6" max="6" width="17" customWidth="1"/>
    <col min="7" max="7" width="20.19921875" bestFit="1" customWidth="1"/>
    <col min="8" max="9" width="18" customWidth="1"/>
    <col min="10" max="10" width="15" customWidth="1"/>
  </cols>
  <sheetData>
    <row r="1" spans="1:11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1" ht="12.75" customHeight="1" thickTop="1" x14ac:dyDescent="0.2">
      <c r="A2" s="175" t="str">
        <f>razonsocial</f>
        <v>MI EMPRESA</v>
      </c>
      <c r="B2" s="176"/>
      <c r="C2" s="176"/>
      <c r="D2" s="176"/>
      <c r="E2" s="176"/>
      <c r="F2" s="176"/>
      <c r="G2" s="176"/>
      <c r="H2" s="176"/>
      <c r="I2" s="79"/>
      <c r="J2" s="80"/>
    </row>
    <row r="3" spans="1:11" ht="11.25" x14ac:dyDescent="0.2">
      <c r="A3" s="83" t="s">
        <v>109</v>
      </c>
      <c r="B3" s="195" t="str">
        <f>nombrecliente</f>
        <v>Sistema de Comunicaciones y Transportes, Sistema de Transporte Colectivo Metro, Administración General de Recursos, Línea 12 (Línea Dorada)</v>
      </c>
      <c r="C3" s="195"/>
      <c r="D3" s="195"/>
      <c r="E3" s="195"/>
      <c r="F3" s="195"/>
      <c r="G3" s="195"/>
      <c r="H3" s="2"/>
      <c r="I3" s="2"/>
      <c r="J3" s="10"/>
    </row>
    <row r="4" spans="1:11" ht="11.25" x14ac:dyDescent="0.2">
      <c r="A4" s="84"/>
      <c r="B4" s="195"/>
      <c r="C4" s="195"/>
      <c r="D4" s="195"/>
      <c r="E4" s="195"/>
      <c r="F4" s="195"/>
      <c r="G4" s="195"/>
      <c r="H4" s="2"/>
      <c r="I4" s="2"/>
      <c r="J4" s="10"/>
    </row>
    <row r="5" spans="1:11" ht="11.25" x14ac:dyDescent="0.2">
      <c r="A5" s="83" t="s">
        <v>111</v>
      </c>
      <c r="B5" s="38" t="str">
        <f>numerodeconcurso</f>
        <v>2009/0257-0001</v>
      </c>
      <c r="C5" s="2"/>
      <c r="D5" s="15"/>
      <c r="E5" s="2"/>
      <c r="F5" s="43" t="s">
        <v>41</v>
      </c>
      <c r="G5" s="75">
        <f>fechadeconcurso</f>
        <v>40017</v>
      </c>
      <c r="J5" s="7"/>
    </row>
    <row r="6" spans="1:11" ht="11.25" customHeight="1" x14ac:dyDescent="0.2">
      <c r="A6" s="83" t="s">
        <v>110</v>
      </c>
      <c r="B6" s="1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8"/>
      <c r="D6" s="198"/>
      <c r="E6" s="198"/>
      <c r="F6" s="198"/>
      <c r="G6" s="198"/>
      <c r="H6" s="198"/>
      <c r="I6" s="43" t="s">
        <v>117</v>
      </c>
      <c r="J6" s="94" t="str">
        <f>plazocalculado&amp;" días"</f>
        <v>153 días</v>
      </c>
      <c r="K6" s="91"/>
    </row>
    <row r="7" spans="1:11" ht="11.25" x14ac:dyDescent="0.2">
      <c r="A7" s="84"/>
      <c r="B7" s="198"/>
      <c r="C7" s="198"/>
      <c r="D7" s="198"/>
      <c r="E7" s="198"/>
      <c r="F7" s="198"/>
      <c r="G7" s="198"/>
      <c r="H7" s="198"/>
      <c r="I7" s="43" t="s">
        <v>118</v>
      </c>
      <c r="J7" s="93">
        <f>fechainicio</f>
        <v>40026</v>
      </c>
      <c r="K7" s="91"/>
    </row>
    <row r="8" spans="1:11" ht="11.25" x14ac:dyDescent="0.2">
      <c r="A8" s="84"/>
      <c r="B8" s="198"/>
      <c r="C8" s="198"/>
      <c r="D8" s="198"/>
      <c r="E8" s="198"/>
      <c r="F8" s="198"/>
      <c r="G8" s="198"/>
      <c r="H8" s="198"/>
      <c r="I8" s="43" t="s">
        <v>119</v>
      </c>
      <c r="J8" s="93">
        <f>fechaterminacion</f>
        <v>40178</v>
      </c>
      <c r="K8" s="91"/>
    </row>
    <row r="9" spans="1:11" ht="11.25" x14ac:dyDescent="0.2">
      <c r="A9" s="84"/>
      <c r="B9" s="198"/>
      <c r="C9" s="198"/>
      <c r="D9" s="198"/>
      <c r="E9" s="198"/>
      <c r="F9" s="198"/>
      <c r="G9" s="198"/>
      <c r="H9" s="198"/>
      <c r="I9" s="170"/>
      <c r="J9" s="93"/>
      <c r="K9" s="91"/>
    </row>
    <row r="10" spans="1:11" ht="12" thickBot="1" x14ac:dyDescent="0.25">
      <c r="A10" s="85" t="s">
        <v>112</v>
      </c>
      <c r="B10" s="39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8"/>
      <c r="J10" s="11"/>
    </row>
    <row r="11" spans="1:11" thickTop="1" thickBot="1" x14ac:dyDescent="0.25">
      <c r="A11" s="178" t="s">
        <v>55</v>
      </c>
      <c r="B11" s="178"/>
      <c r="C11" s="178"/>
      <c r="D11" s="178"/>
      <c r="E11" s="178"/>
      <c r="F11" s="178"/>
      <c r="G11" s="178"/>
      <c r="H11" s="178"/>
      <c r="I11" s="178"/>
      <c r="J11" s="178"/>
    </row>
    <row r="12" spans="1:11" ht="19.5" thickTop="1" thickBot="1" x14ac:dyDescent="0.2">
      <c r="A12" s="101" t="s">
        <v>43</v>
      </c>
      <c r="B12" s="102" t="s">
        <v>44</v>
      </c>
      <c r="C12" s="102" t="s">
        <v>45</v>
      </c>
      <c r="D12" s="102" t="s">
        <v>46</v>
      </c>
      <c r="E12" s="147" t="str">
        <f>"Precio "&amp;remateprimeramoneda</f>
        <v>Precio M.N.</v>
      </c>
      <c r="F12" s="147" t="str">
        <f>"Precio "&amp;rematesegundamoneda</f>
        <v>Precio USD</v>
      </c>
      <c r="G12" s="102" t="s">
        <v>48</v>
      </c>
      <c r="H12" s="148" t="str">
        <f>"Importe "&amp;primeramoneda</f>
        <v>Importe PESOS</v>
      </c>
      <c r="I12" s="148" t="str">
        <f>"Importe "&amp;segundamoneda</f>
        <v>Importe DÓLARES</v>
      </c>
      <c r="J12" s="149" t="s">
        <v>246</v>
      </c>
    </row>
    <row r="13" spans="1:11" ht="9.75" thickTop="1" x14ac:dyDescent="0.15">
      <c r="A13" s="171"/>
      <c r="B13" s="171"/>
      <c r="C13" s="171"/>
      <c r="D13" s="171"/>
      <c r="E13" s="172"/>
      <c r="F13" s="172"/>
      <c r="G13" s="171"/>
      <c r="H13" s="173"/>
      <c r="I13" s="173"/>
      <c r="J13" s="171"/>
    </row>
    <row r="14" spans="1:11" ht="9" x14ac:dyDescent="0.15">
      <c r="A14" s="103" t="s">
        <v>50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1" ht="18" x14ac:dyDescent="0.15">
      <c r="A15" s="105" t="s">
        <v>113</v>
      </c>
      <c r="B15" s="106" t="s">
        <v>114</v>
      </c>
      <c r="C15" s="107" t="s">
        <v>33</v>
      </c>
      <c r="D15" s="108" t="s">
        <v>36</v>
      </c>
      <c r="E15" s="109" t="s">
        <v>193</v>
      </c>
      <c r="F15" s="109" t="s">
        <v>128</v>
      </c>
      <c r="G15" s="106" t="s">
        <v>138</v>
      </c>
      <c r="H15" s="109" t="s">
        <v>195</v>
      </c>
      <c r="I15" s="109" t="s">
        <v>130</v>
      </c>
      <c r="J15" s="103"/>
    </row>
    <row r="16" spans="1:11" ht="9" x14ac:dyDescent="0.15">
      <c r="A16" s="105"/>
      <c r="B16" s="106"/>
      <c r="C16" s="107"/>
      <c r="D16" s="108"/>
      <c r="E16" s="109"/>
      <c r="F16" s="109"/>
      <c r="G16" s="106"/>
      <c r="H16" s="109"/>
      <c r="I16" s="109"/>
      <c r="J16" s="103"/>
    </row>
    <row r="17" spans="1:10" ht="9" x14ac:dyDescent="0.15">
      <c r="A17" s="105"/>
      <c r="B17" s="106"/>
      <c r="C17" s="107"/>
      <c r="D17" s="108"/>
      <c r="E17" s="109"/>
      <c r="F17" s="109"/>
      <c r="G17" s="106"/>
      <c r="H17" s="109"/>
      <c r="I17" s="109"/>
      <c r="J17" s="103"/>
    </row>
    <row r="18" spans="1:10" ht="9" x14ac:dyDescent="0.15">
      <c r="A18" s="103" t="s">
        <v>51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ht="9" x14ac:dyDescent="0.15">
      <c r="A19" s="127"/>
      <c r="B19" s="128"/>
      <c r="C19" s="128"/>
      <c r="D19" s="128"/>
      <c r="E19" s="128"/>
      <c r="F19" s="128"/>
      <c r="G19" s="128"/>
      <c r="H19" s="128"/>
      <c r="I19" s="128"/>
      <c r="J19" s="129"/>
    </row>
    <row r="20" spans="1:10" ht="9" x14ac:dyDescent="0.15">
      <c r="A20" s="130"/>
      <c r="B20" s="104" t="str">
        <f>cargo&amp;": "&amp;responsable</f>
        <v>DIRECTOR GENERAL: ENCARGADO CORRESPONDIENTE</v>
      </c>
      <c r="C20" s="104"/>
      <c r="D20" s="104"/>
      <c r="E20" s="104"/>
      <c r="F20" s="104"/>
      <c r="G20" s="131"/>
      <c r="H20" s="131" t="s">
        <v>120</v>
      </c>
      <c r="I20" s="132" t="s">
        <v>142</v>
      </c>
      <c r="J20" s="133" t="s">
        <v>137</v>
      </c>
    </row>
    <row r="21" spans="1:10" ht="9" x14ac:dyDescent="0.15">
      <c r="A21" s="130"/>
      <c r="B21" s="104"/>
      <c r="C21" s="104"/>
      <c r="D21" s="104"/>
      <c r="E21" s="104"/>
      <c r="F21" s="104"/>
      <c r="G21" s="131"/>
      <c r="H21" s="131" t="s">
        <v>52</v>
      </c>
      <c r="I21" s="132" t="s">
        <v>141</v>
      </c>
      <c r="J21" s="133" t="s">
        <v>133</v>
      </c>
    </row>
    <row r="22" spans="1:10" ht="9" x14ac:dyDescent="0.15">
      <c r="A22" s="134"/>
      <c r="B22" s="135" t="str">
        <f>"Parcial "&amp;primeramoneda</f>
        <v>Parcial PESOS</v>
      </c>
      <c r="C22" s="136" t="s">
        <v>131</v>
      </c>
      <c r="D22" s="137"/>
      <c r="E22" s="137"/>
      <c r="F22" s="104"/>
      <c r="G22" s="104"/>
      <c r="H22" s="104"/>
      <c r="I22" s="138"/>
      <c r="J22" s="139"/>
    </row>
    <row r="23" spans="1:10" ht="9" x14ac:dyDescent="0.15">
      <c r="A23" s="134"/>
      <c r="B23" s="135" t="str">
        <f>"Parcial "&amp;segundamoneda</f>
        <v>Parcial DÓLARES</v>
      </c>
      <c r="C23" s="136" t="s">
        <v>134</v>
      </c>
      <c r="D23" s="137"/>
      <c r="E23" s="137"/>
      <c r="F23" s="104"/>
      <c r="G23" s="104"/>
      <c r="H23" s="104"/>
      <c r="I23" s="138"/>
      <c r="J23" s="139"/>
    </row>
    <row r="24" spans="1:10" ht="9" x14ac:dyDescent="0.15">
      <c r="A24" s="134"/>
      <c r="B24" s="135"/>
      <c r="C24" s="104"/>
      <c r="D24" s="104"/>
      <c r="E24" s="104"/>
      <c r="F24" s="104"/>
      <c r="G24" s="131"/>
      <c r="H24" s="131" t="s">
        <v>53</v>
      </c>
      <c r="I24" s="132" t="s">
        <v>143</v>
      </c>
      <c r="J24" s="133" t="s">
        <v>135</v>
      </c>
    </row>
    <row r="25" spans="1:10" ht="9" x14ac:dyDescent="0.15">
      <c r="A25" s="134"/>
      <c r="B25" s="135" t="str">
        <f>"Acumulado "&amp;primeramoneda</f>
        <v>Acumulado PESOS</v>
      </c>
      <c r="C25" s="136" t="s">
        <v>132</v>
      </c>
      <c r="D25" s="137"/>
      <c r="E25" s="137"/>
      <c r="F25" s="104"/>
      <c r="G25" s="104"/>
      <c r="H25" s="104"/>
      <c r="I25" s="138"/>
      <c r="J25" s="139"/>
    </row>
    <row r="26" spans="1:10" ht="9" x14ac:dyDescent="0.15">
      <c r="A26" s="140"/>
      <c r="B26" s="141" t="str">
        <f>"Acumulado "&amp;segundamoneda</f>
        <v>Acumulado DÓLARES</v>
      </c>
      <c r="C26" s="142" t="s">
        <v>136</v>
      </c>
      <c r="D26" s="143"/>
      <c r="E26" s="143"/>
      <c r="F26" s="144"/>
      <c r="G26" s="144"/>
      <c r="H26" s="144"/>
      <c r="I26" s="145"/>
      <c r="J26" s="146"/>
    </row>
    <row r="27" spans="1:10" ht="9" x14ac:dyDescent="0.15">
      <c r="A27" s="103"/>
      <c r="B27" s="103"/>
      <c r="C27" s="103"/>
      <c r="D27" s="103"/>
      <c r="E27" s="103"/>
      <c r="F27" s="103"/>
      <c r="G27" s="103"/>
      <c r="H27" s="103"/>
      <c r="I27" s="103"/>
      <c r="J27" s="103" t="s">
        <v>54</v>
      </c>
    </row>
  </sheetData>
  <mergeCells count="4">
    <mergeCell ref="A2:H2"/>
    <mergeCell ref="B3:G4"/>
    <mergeCell ref="A11:J11"/>
    <mergeCell ref="B6:H9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2018-04-05T14:38:20Z</cp:lastPrinted>
  <dcterms:created xsi:type="dcterms:W3CDTF">2009-08-19T16:41:37Z</dcterms:created>
  <dcterms:modified xsi:type="dcterms:W3CDTF">2025-08-15T21:23:06Z</dcterms:modified>
</cp:coreProperties>
</file>